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8" yWindow="36" windowWidth="6120" windowHeight="6312" activeTab="1"/>
  </bookViews>
  <sheets>
    <sheet name="Mike" sheetId="1" r:id="rId1"/>
    <sheet name="Lori" sheetId="2" r:id="rId2"/>
    <sheet name="Sunrise-Sunset" sheetId="3" state="hidden" r:id="rId3"/>
  </sheets>
  <definedNames>
    <definedName name="_xlnm.Print_Titles" localSheetId="2">'Sunrise-Sunset'!$A:$A</definedName>
  </definedNames>
  <calcPr fullCalcOnLoad="1"/>
</workbook>
</file>

<file path=xl/sharedStrings.xml><?xml version="1.0" encoding="utf-8"?>
<sst xmlns="http://schemas.openxmlformats.org/spreadsheetml/2006/main" count="222" uniqueCount="69">
  <si>
    <t>Today's Date</t>
  </si>
  <si>
    <t>Left to Live</t>
  </si>
  <si>
    <t>Days Remaining</t>
  </si>
  <si>
    <t>Days Lived</t>
  </si>
  <si>
    <t>Percentage of Life Lived</t>
  </si>
  <si>
    <t>Sunrise/Sunset Table</t>
  </si>
  <si>
    <t>May</t>
  </si>
  <si>
    <t>June</t>
  </si>
  <si>
    <t>July</t>
  </si>
  <si>
    <t>Day</t>
  </si>
  <si>
    <t>Rise</t>
  </si>
  <si>
    <t>Set</t>
  </si>
  <si>
    <t>+/-</t>
  </si>
  <si>
    <t>Cmins</t>
  </si>
  <si>
    <t>h</t>
  </si>
  <si>
    <t>m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</si>
  <si>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</si>
  <si>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</si>
  <si>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</si>
  <si>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</si>
  <si>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</si>
  <si>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</si>
  <si>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</si>
  <si>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</si>
  <si>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</si>
  <si>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Rise ABS</t>
  </si>
  <si>
    <t>Set ABS</t>
  </si>
  <si>
    <t>TTL Mins</t>
  </si>
  <si>
    <t>Hrs</t>
  </si>
  <si>
    <t>Total (H/M)</t>
  </si>
  <si>
    <t>Day of the Year</t>
  </si>
  <si>
    <t>Percentage of Life Remaining</t>
  </si>
  <si>
    <t>Burlington, Vermont</t>
  </si>
  <si>
    <t>Hours Remaining</t>
  </si>
  <si>
    <t>Minutes Remaining</t>
  </si>
  <si>
    <t>Breaths Remaining</t>
  </si>
  <si>
    <t>Breaths per year</t>
  </si>
  <si>
    <t>Years Lived</t>
  </si>
  <si>
    <t>solstice</t>
  </si>
  <si>
    <t>*add one hour for daylight savings time</t>
  </si>
  <si>
    <t>f</t>
  </si>
  <si>
    <t>Solstice</t>
  </si>
  <si>
    <t>Winter</t>
  </si>
  <si>
    <t>Summer</t>
  </si>
  <si>
    <t>minutes from winter solstice</t>
  </si>
  <si>
    <t>Equinox</t>
  </si>
  <si>
    <t>Diff</t>
  </si>
  <si>
    <t>Min-Sum</t>
  </si>
  <si>
    <t>Min-Wint</t>
  </si>
  <si>
    <t>Diff (hrs)</t>
  </si>
  <si>
    <t>Diff (mins)</t>
  </si>
  <si>
    <t>Life Clock!</t>
  </si>
  <si>
    <t>Date of Birth</t>
  </si>
  <si>
    <t>Hours Lived</t>
  </si>
  <si>
    <t>Today's Time</t>
  </si>
  <si>
    <t>Minutes Lived</t>
  </si>
  <si>
    <t>Seconds Lived</t>
  </si>
  <si>
    <t>Breaths Taken</t>
  </si>
  <si>
    <t>Seconds Remaining</t>
  </si>
  <si>
    <t>Total Days in this Life</t>
  </si>
  <si>
    <t>Total Breaths in this Life</t>
  </si>
  <si>
    <t>Minutes</t>
  </si>
  <si>
    <t>Fr Winter</t>
  </si>
  <si>
    <t>Fr Summer</t>
  </si>
  <si>
    <t>Hours</t>
  </si>
  <si>
    <t>Seconds</t>
  </si>
  <si>
    <t>Breaths</t>
  </si>
  <si>
    <t>Lifespan</t>
  </si>
  <si>
    <t>Calc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</si>
</sst>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  <numFmt numFmtId="169" formatCode="_(* #,##0.0_);_(* \(#,##0.0\);_(* &quot;-&quot;?_);_(@_)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000000"/>
    <numFmt numFmtId="174" formatCode="0.00000000"/>
    <numFmt numFmtId="175" formatCode="0.000000"/>
    <numFmt numFmtId="176" formatCode="[$-409]h:mm:ss\ AM/PM"/>
    <numFmt numFmtId="177" formatCode="h:mm:ss;@"/>
    <numFmt numFmtId="178" formatCode="[$-409]m/d/yy\ h:mm\ AM/PM;@"/>
    <numFmt numFmtId="179" formatCode="[$-409]dddd\,\ mmmm\ dd\,\ yyyy"/>
    <numFmt numFmtId="180" formatCode="[$-F800]dddd\,\ mmmm\ dd\,\ yyyy"/>
    <numFmt numFmtId="181" formatCode="0.00000"/>
    <numFmt numFmtId="182" formatCode="0.0000"/>
    <numFmt numFmtId="183" formatCode="0.000%"/>
    <numFmt numFmtId="184" formatCode="[$-F400]h:mm:ss\ AM/PM"/>
    <numFmt numFmtId="185" formatCode="&quot;Date at &quot;\ 0\ &quot; years old&quot;"/>
    <numFmt numFmtId="186" formatCode="[$-409]dddd\,\ mmmm\ d\,\ 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ck"/>
      <bottom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5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32" borderId="22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43" fontId="0" fillId="0" borderId="0" xfId="0" applyNumberFormat="1" applyBorder="1" applyAlignment="1">
      <alignment/>
    </xf>
    <xf numFmtId="0" fontId="0" fillId="0" borderId="24" xfId="0" applyFill="1" applyBorder="1" applyAlignment="1">
      <alignment/>
    </xf>
    <xf numFmtId="43" fontId="0" fillId="0" borderId="25" xfId="0" applyNumberFormat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20" fontId="0" fillId="0" borderId="0" xfId="0" applyNumberFormat="1" applyAlignment="1">
      <alignment/>
    </xf>
    <xf numFmtId="2" fontId="1" fillId="34" borderId="16" xfId="0" applyNumberFormat="1" applyFont="1" applyFill="1" applyBorder="1" applyAlignment="1">
      <alignment horizontal="center"/>
    </xf>
    <xf numFmtId="9" fontId="0" fillId="0" borderId="0" xfId="59" applyFont="1" applyAlignment="1">
      <alignment/>
    </xf>
    <xf numFmtId="183" fontId="0" fillId="0" borderId="0" xfId="59" applyNumberFormat="1" applyFont="1" applyAlignment="1">
      <alignment/>
    </xf>
    <xf numFmtId="0" fontId="0" fillId="0" borderId="27" xfId="0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4" fontId="0" fillId="33" borderId="11" xfId="0" applyNumberFormat="1" applyFill="1" applyBorder="1" applyAlignment="1" applyProtection="1">
      <alignment/>
      <protection locked="0"/>
    </xf>
    <xf numFmtId="166" fontId="0" fillId="0" borderId="13" xfId="0" applyNumberFormat="1" applyBorder="1" applyAlignment="1">
      <alignment/>
    </xf>
    <xf numFmtId="184" fontId="0" fillId="0" borderId="13" xfId="0" applyNumberForma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Border="1" applyAlignment="1">
      <alignment/>
    </xf>
    <xf numFmtId="166" fontId="11" fillId="0" borderId="13" xfId="0" applyNumberFormat="1" applyFont="1" applyBorder="1" applyAlignment="1">
      <alignment/>
    </xf>
    <xf numFmtId="185" fontId="0" fillId="34" borderId="12" xfId="0" applyNumberFormat="1" applyFont="1" applyFill="1" applyBorder="1" applyAlignment="1" applyProtection="1">
      <alignment horizontal="left"/>
      <protection locked="0"/>
    </xf>
    <xf numFmtId="14" fontId="0" fillId="0" borderId="13" xfId="0" applyNumberFormat="1" applyFill="1" applyBorder="1" applyAlignment="1" applyProtection="1">
      <alignment/>
      <protection/>
    </xf>
    <xf numFmtId="14" fontId="11" fillId="0" borderId="0" xfId="0" applyNumberFormat="1" applyFont="1" applyBorder="1" applyAlignment="1">
      <alignment/>
    </xf>
    <xf numFmtId="166" fontId="12" fillId="0" borderId="13" xfId="0" applyNumberFormat="1" applyFont="1" applyBorder="1" applyAlignment="1">
      <alignment/>
    </xf>
    <xf numFmtId="166" fontId="11" fillId="0" borderId="13" xfId="42" applyNumberFormat="1" applyFont="1" applyBorder="1" applyAlignment="1">
      <alignment/>
    </xf>
    <xf numFmtId="10" fontId="0" fillId="0" borderId="0" xfId="59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66" fontId="1" fillId="0" borderId="13" xfId="42" applyNumberFormat="1" applyFont="1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2" fontId="1" fillId="19" borderId="16" xfId="0" applyNumberFormat="1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0" xfId="0" applyNumberFormat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zoomScalePageLayoutView="0" workbookViewId="0" topLeftCell="A3">
      <selection activeCell="I18" sqref="I18"/>
    </sheetView>
  </sheetViews>
  <sheetFormatPr defaultColWidth="9.140625" defaultRowHeight="12.75"/>
  <cols>
    <col min="2" max="2" width="25.7109375" style="0" bestFit="1" customWidth="1"/>
    <col min="3" max="3" width="11.421875" style="0" customWidth="1"/>
    <col min="5" max="5" width="23.421875" style="0" bestFit="1" customWidth="1"/>
    <col min="6" max="6" width="14.00390625" style="0" bestFit="1" customWidth="1"/>
    <col min="8" max="8" width="14.140625" style="0" customWidth="1"/>
    <col min="9" max="9" width="8.57421875" style="0" bestFit="1" customWidth="1"/>
    <col min="10" max="10" width="2.28125" style="0" customWidth="1"/>
  </cols>
  <sheetData>
    <row r="2" ht="13.5" thickBot="1"/>
    <row r="3" spans="2:6" ht="24.75" thickTop="1">
      <c r="B3" s="117" t="s">
        <v>51</v>
      </c>
      <c r="C3" s="118"/>
      <c r="D3" s="118"/>
      <c r="E3" s="118"/>
      <c r="F3" s="119"/>
    </row>
    <row r="4" spans="2:6" ht="13.5" thickBot="1">
      <c r="B4" s="78"/>
      <c r="C4" s="9"/>
      <c r="D4" s="9"/>
      <c r="E4" s="9"/>
      <c r="F4" s="6"/>
    </row>
    <row r="5" spans="2:6" ht="13.5" thickTop="1">
      <c r="B5" s="3" t="s">
        <v>52</v>
      </c>
      <c r="C5" s="79">
        <v>23954</v>
      </c>
      <c r="D5" s="9"/>
      <c r="E5" s="9"/>
      <c r="F5" s="6"/>
    </row>
    <row r="6" spans="2:12" ht="12.75">
      <c r="B6" s="5"/>
      <c r="C6" s="6"/>
      <c r="D6" s="9"/>
      <c r="E6" s="9"/>
      <c r="F6" s="6"/>
      <c r="I6" s="71" t="s">
        <v>67</v>
      </c>
      <c r="J6" s="71"/>
      <c r="L6" s="71" t="s">
        <v>68</v>
      </c>
    </row>
    <row r="7" spans="2:12" ht="12.75">
      <c r="B7" s="5" t="s">
        <v>0</v>
      </c>
      <c r="C7" s="7">
        <f ca="1">NOW()</f>
        <v>44064.72723020834</v>
      </c>
      <c r="D7" s="9"/>
      <c r="E7" s="34" t="s">
        <v>53</v>
      </c>
      <c r="F7" s="80">
        <f>C10*24</f>
        <v>482657.4535250001</v>
      </c>
      <c r="H7" s="110">
        <f>F7+F15</f>
        <v>806472</v>
      </c>
      <c r="I7" s="116" t="s">
        <v>64</v>
      </c>
      <c r="J7" s="116"/>
      <c r="K7">
        <v>24</v>
      </c>
      <c r="L7" t="s">
        <v>64</v>
      </c>
    </row>
    <row r="8" spans="2:12" ht="12.75">
      <c r="B8" s="5" t="s">
        <v>54</v>
      </c>
      <c r="C8" s="81">
        <f ca="1">NOW()</f>
        <v>44064.72723020834</v>
      </c>
      <c r="D8" s="9"/>
      <c r="E8" s="34" t="s">
        <v>55</v>
      </c>
      <c r="F8" s="80">
        <f>F7*60</f>
        <v>28959447.211500004</v>
      </c>
      <c r="H8" s="110">
        <f>F8+F16</f>
        <v>48388320</v>
      </c>
      <c r="I8" s="116" t="s">
        <v>61</v>
      </c>
      <c r="J8" s="116"/>
      <c r="K8">
        <f>K7*60</f>
        <v>1440</v>
      </c>
      <c r="L8" t="s">
        <v>61</v>
      </c>
    </row>
    <row r="9" spans="2:12" ht="13.5" thickBot="1">
      <c r="B9" s="5"/>
      <c r="C9" s="81"/>
      <c r="D9" s="9"/>
      <c r="E9" s="34" t="s">
        <v>56</v>
      </c>
      <c r="F9" s="80">
        <f>+F8*60</f>
        <v>1737566832.6900003</v>
      </c>
      <c r="H9" s="110">
        <f>F9+F17</f>
        <v>2903299200</v>
      </c>
      <c r="I9" s="116" t="s">
        <v>65</v>
      </c>
      <c r="J9" s="116"/>
      <c r="K9">
        <f>K8*60</f>
        <v>86400</v>
      </c>
      <c r="L9" t="s">
        <v>65</v>
      </c>
    </row>
    <row r="10" spans="2:12" ht="14.25" thickBot="1" thickTop="1">
      <c r="B10" s="8" t="s">
        <v>3</v>
      </c>
      <c r="C10" s="12">
        <f>C7-C5</f>
        <v>20110.727230208337</v>
      </c>
      <c r="D10" s="9"/>
      <c r="E10" s="82" t="s">
        <v>57</v>
      </c>
      <c r="F10" s="80">
        <f>ROUND(F8*18,0)</f>
        <v>521270050</v>
      </c>
      <c r="H10" s="110">
        <f>F10+F18</f>
        <v>870989760</v>
      </c>
      <c r="I10" t="s">
        <v>66</v>
      </c>
      <c r="K10">
        <f>K8*18</f>
        <v>25920</v>
      </c>
      <c r="L10" t="s">
        <v>66</v>
      </c>
    </row>
    <row r="11" spans="2:10" ht="14.25" thickBot="1" thickTop="1">
      <c r="B11" s="38" t="s">
        <v>37</v>
      </c>
      <c r="C11" s="39">
        <f>C10/365</f>
        <v>55.09788282248859</v>
      </c>
      <c r="D11" s="9"/>
      <c r="E11" s="9"/>
      <c r="F11" s="80"/>
      <c r="H11" s="110"/>
      <c r="I11" s="110"/>
      <c r="J11" s="110"/>
    </row>
    <row r="12" spans="2:10" ht="13.5" thickTop="1">
      <c r="B12" s="83"/>
      <c r="C12" s="37"/>
      <c r="D12" s="9"/>
      <c r="E12" s="9"/>
      <c r="F12" s="80"/>
      <c r="H12" s="110"/>
      <c r="I12" s="110"/>
      <c r="J12" s="110"/>
    </row>
    <row r="13" spans="2:10" ht="13.5" thickBot="1">
      <c r="B13" s="78" t="s">
        <v>1</v>
      </c>
      <c r="C13" s="9"/>
      <c r="D13" s="9"/>
      <c r="E13" s="9"/>
      <c r="F13" s="80"/>
      <c r="H13" s="110"/>
      <c r="I13" s="110"/>
      <c r="J13" s="110"/>
    </row>
    <row r="14" spans="2:6" ht="13.5" thickTop="1">
      <c r="B14" s="3" t="s">
        <v>0</v>
      </c>
      <c r="C14" s="4">
        <f>C7</f>
        <v>44064.72723020834</v>
      </c>
      <c r="D14" s="9"/>
      <c r="E14" s="9"/>
      <c r="F14" s="80"/>
    </row>
    <row r="15" spans="2:6" ht="12.75">
      <c r="B15" s="5"/>
      <c r="C15" s="6"/>
      <c r="D15" s="9"/>
      <c r="E15" s="84" t="s">
        <v>33</v>
      </c>
      <c r="F15" s="85">
        <f>C18*24</f>
        <v>323814.5464749999</v>
      </c>
    </row>
    <row r="16" spans="2:6" ht="12.75">
      <c r="B16" s="86">
        <v>92</v>
      </c>
      <c r="C16" s="87">
        <f>DATE(B16+YEAR(C5),MONTH(C5),DAY(C5))</f>
        <v>57557</v>
      </c>
      <c r="D16" s="9"/>
      <c r="E16" s="84" t="s">
        <v>34</v>
      </c>
      <c r="F16" s="85">
        <f>F15*60</f>
        <v>19428872.788499996</v>
      </c>
    </row>
    <row r="17" spans="2:6" ht="13.5" thickBot="1">
      <c r="B17" s="5"/>
      <c r="C17" s="6"/>
      <c r="D17" s="9"/>
      <c r="E17" s="84" t="s">
        <v>58</v>
      </c>
      <c r="F17" s="85">
        <f>+F16*60</f>
        <v>1165732367.3099997</v>
      </c>
    </row>
    <row r="18" spans="2:6" ht="14.25" thickBot="1" thickTop="1">
      <c r="B18" s="8" t="s">
        <v>2</v>
      </c>
      <c r="C18" s="12">
        <f>C16-C14</f>
        <v>13492.272769791663</v>
      </c>
      <c r="D18" s="9"/>
      <c r="E18" s="88" t="s">
        <v>35</v>
      </c>
      <c r="F18" s="85">
        <f>ROUND(F16*18,0)</f>
        <v>349719710</v>
      </c>
    </row>
    <row r="19" spans="2:6" ht="13.5" thickTop="1">
      <c r="B19" s="5"/>
      <c r="C19" s="10"/>
      <c r="D19" s="9"/>
      <c r="E19" s="84"/>
      <c r="F19" s="89"/>
    </row>
    <row r="20" spans="2:6" ht="12.75">
      <c r="B20" s="61" t="s">
        <v>59</v>
      </c>
      <c r="C20" s="11">
        <f>C10+C18</f>
        <v>33603</v>
      </c>
      <c r="D20" s="9"/>
      <c r="E20" s="88" t="s">
        <v>60</v>
      </c>
      <c r="F20" s="90">
        <f>F10+F18</f>
        <v>870989760</v>
      </c>
    </row>
    <row r="21" spans="2:6" ht="12.75">
      <c r="B21" s="5"/>
      <c r="C21" s="9"/>
      <c r="D21" s="9"/>
      <c r="E21" s="33"/>
      <c r="F21" s="80"/>
    </row>
    <row r="22" spans="2:6" ht="12.75">
      <c r="B22" s="5" t="s">
        <v>4</v>
      </c>
      <c r="C22" s="91">
        <f>C10/C20</f>
        <v>0.5984801127937487</v>
      </c>
      <c r="D22" s="9"/>
      <c r="E22" s="92"/>
      <c r="F22" s="80"/>
    </row>
    <row r="23" spans="2:6" ht="12.75">
      <c r="B23" s="5" t="s">
        <v>31</v>
      </c>
      <c r="C23" s="91">
        <f>1-C22</f>
        <v>0.4015198872062513</v>
      </c>
      <c r="D23" s="9"/>
      <c r="E23" s="92" t="s">
        <v>36</v>
      </c>
      <c r="F23" s="93">
        <f>18*60*24*365</f>
        <v>9460800</v>
      </c>
    </row>
    <row r="24" spans="2:6" ht="12.75">
      <c r="B24" s="5"/>
      <c r="C24" s="9"/>
      <c r="D24" s="9"/>
      <c r="E24" s="9"/>
      <c r="F24" s="6"/>
    </row>
    <row r="25" spans="2:6" ht="12.75">
      <c r="B25" s="5" t="s">
        <v>30</v>
      </c>
      <c r="C25" s="11">
        <f>C7-DATE(YEAR(C7),1,1)+1</f>
        <v>234.72723020833655</v>
      </c>
      <c r="D25" s="9"/>
      <c r="E25" s="9"/>
      <c r="F25" s="6"/>
    </row>
    <row r="26" spans="2:6" ht="13.5" thickBot="1">
      <c r="B26" s="94"/>
      <c r="C26" s="95"/>
      <c r="D26" s="95"/>
      <c r="E26" s="96"/>
      <c r="F26" s="97"/>
    </row>
    <row r="27" ht="13.5" thickTop="1"/>
    <row r="29" ht="12.75">
      <c r="C29" s="110"/>
    </row>
  </sheetData>
  <sheetProtection/>
  <mergeCells count="1">
    <mergeCell ref="B3:F3"/>
  </mergeCells>
  <dataValidations count="1">
    <dataValidation type="whole" allowBlank="1" showInputMessage="1" showErrorMessage="1" sqref="B16">
      <formula1>1</formula1>
      <formula2>200</formula2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tabSelected="1" zoomScalePageLayoutView="0" workbookViewId="0" topLeftCell="A4">
      <selection activeCell="A27" sqref="A27"/>
    </sheetView>
  </sheetViews>
  <sheetFormatPr defaultColWidth="9.140625" defaultRowHeight="12.75"/>
  <cols>
    <col min="2" max="2" width="25.7109375" style="0" bestFit="1" customWidth="1"/>
    <col min="3" max="3" width="10.57421875" style="0" bestFit="1" customWidth="1"/>
    <col min="5" max="5" width="23.421875" style="0" bestFit="1" customWidth="1"/>
    <col min="6" max="6" width="14.00390625" style="0" bestFit="1" customWidth="1"/>
  </cols>
  <sheetData>
    <row r="2" ht="13.5" thickBot="1"/>
    <row r="3" spans="2:6" ht="24.75" thickTop="1">
      <c r="B3" s="117" t="s">
        <v>51</v>
      </c>
      <c r="C3" s="118"/>
      <c r="D3" s="118"/>
      <c r="E3" s="118"/>
      <c r="F3" s="119"/>
    </row>
    <row r="4" spans="2:6" ht="13.5" thickBot="1">
      <c r="B4" s="78"/>
      <c r="C4" s="9"/>
      <c r="D4" s="9"/>
      <c r="E4" s="9"/>
      <c r="F4" s="6"/>
    </row>
    <row r="5" spans="2:6" ht="13.5" thickTop="1">
      <c r="B5" s="3" t="s">
        <v>52</v>
      </c>
      <c r="C5" s="79">
        <v>23158</v>
      </c>
      <c r="D5" s="9"/>
      <c r="E5" s="9"/>
      <c r="F5" s="6"/>
    </row>
    <row r="6" spans="2:6" ht="12.75">
      <c r="B6" s="5"/>
      <c r="C6" s="6"/>
      <c r="D6" s="9"/>
      <c r="E6" s="9"/>
      <c r="F6" s="6"/>
    </row>
    <row r="7" spans="2:6" ht="12.75">
      <c r="B7" s="5" t="s">
        <v>0</v>
      </c>
      <c r="C7" s="7">
        <f ca="1">NOW()</f>
        <v>44064.72723020834</v>
      </c>
      <c r="D7" s="9"/>
      <c r="E7" s="34" t="s">
        <v>53</v>
      </c>
      <c r="F7" s="80">
        <f>C10*24</f>
        <v>501761.4535250001</v>
      </c>
    </row>
    <row r="8" spans="2:6" ht="12.75">
      <c r="B8" s="5" t="s">
        <v>54</v>
      </c>
      <c r="C8" s="81">
        <f ca="1">NOW()</f>
        <v>44064.72723020834</v>
      </c>
      <c r="D8" s="9"/>
      <c r="E8" s="34" t="s">
        <v>55</v>
      </c>
      <c r="F8" s="80">
        <f>F7*60</f>
        <v>30105687.211500004</v>
      </c>
    </row>
    <row r="9" spans="2:6" ht="13.5" thickBot="1">
      <c r="B9" s="5"/>
      <c r="C9" s="81"/>
      <c r="D9" s="9"/>
      <c r="E9" s="34" t="s">
        <v>56</v>
      </c>
      <c r="F9" s="80">
        <f>+F8*60</f>
        <v>1806341232.6900003</v>
      </c>
    </row>
    <row r="10" spans="2:6" ht="14.25" thickBot="1" thickTop="1">
      <c r="B10" s="8" t="s">
        <v>3</v>
      </c>
      <c r="C10" s="12">
        <f>C7-C5</f>
        <v>20906.727230208337</v>
      </c>
      <c r="D10" s="9"/>
      <c r="E10" s="82" t="s">
        <v>57</v>
      </c>
      <c r="F10" s="80">
        <f>ROUND(F8*18,0)</f>
        <v>541902370</v>
      </c>
    </row>
    <row r="11" spans="2:6" ht="14.25" thickBot="1" thickTop="1">
      <c r="B11" s="38" t="s">
        <v>37</v>
      </c>
      <c r="C11" s="39">
        <f>C10/365</f>
        <v>57.27870474029681</v>
      </c>
      <c r="D11" s="9"/>
      <c r="E11" s="9"/>
      <c r="F11" s="80"/>
    </row>
    <row r="12" spans="2:6" ht="13.5" thickTop="1">
      <c r="B12" s="83"/>
      <c r="C12" s="37"/>
      <c r="D12" s="9"/>
      <c r="E12" s="9"/>
      <c r="F12" s="80"/>
    </row>
    <row r="13" spans="2:6" ht="13.5" thickBot="1">
      <c r="B13" s="78" t="s">
        <v>1</v>
      </c>
      <c r="C13" s="9"/>
      <c r="D13" s="9"/>
      <c r="E13" s="9"/>
      <c r="F13" s="80"/>
    </row>
    <row r="14" spans="2:6" ht="13.5" thickTop="1">
      <c r="B14" s="3" t="s">
        <v>0</v>
      </c>
      <c r="C14" s="4">
        <f>C7</f>
        <v>44064.72723020834</v>
      </c>
      <c r="D14" s="9"/>
      <c r="E14" s="9"/>
      <c r="F14" s="80"/>
    </row>
    <row r="15" spans="2:6" ht="12.75">
      <c r="B15" s="5"/>
      <c r="C15" s="6"/>
      <c r="D15" s="9"/>
      <c r="E15" s="84" t="s">
        <v>33</v>
      </c>
      <c r="F15" s="85">
        <f>C18*24</f>
        <v>322254.5464749999</v>
      </c>
    </row>
    <row r="16" spans="2:6" ht="12.75">
      <c r="B16" s="86">
        <v>94</v>
      </c>
      <c r="C16" s="87">
        <f>DATE(B16+YEAR(C5),MONTH(C5),DAY(C5))</f>
        <v>57492</v>
      </c>
      <c r="D16" s="9"/>
      <c r="E16" s="84" t="s">
        <v>34</v>
      </c>
      <c r="F16" s="85">
        <f>F15*60</f>
        <v>19335272.788499996</v>
      </c>
    </row>
    <row r="17" spans="2:6" ht="13.5" thickBot="1">
      <c r="B17" s="5"/>
      <c r="C17" s="6"/>
      <c r="D17" s="9"/>
      <c r="E17" s="84" t="s">
        <v>58</v>
      </c>
      <c r="F17" s="85">
        <f>+F16*60</f>
        <v>1160116367.3099997</v>
      </c>
    </row>
    <row r="18" spans="2:6" ht="14.25" thickBot="1" thickTop="1">
      <c r="B18" s="8" t="s">
        <v>2</v>
      </c>
      <c r="C18" s="12">
        <f>C16-C14</f>
        <v>13427.272769791663</v>
      </c>
      <c r="D18" s="9"/>
      <c r="E18" s="88" t="s">
        <v>35</v>
      </c>
      <c r="F18" s="85">
        <f>ROUND(F16*18,0)</f>
        <v>348034910</v>
      </c>
    </row>
    <row r="19" spans="2:6" ht="13.5" thickTop="1">
      <c r="B19" s="5"/>
      <c r="C19" s="10"/>
      <c r="D19" s="9"/>
      <c r="E19" s="84"/>
      <c r="F19" s="89"/>
    </row>
    <row r="20" spans="2:6" ht="12.75">
      <c r="B20" s="61" t="s">
        <v>59</v>
      </c>
      <c r="C20" s="11">
        <f>C10+C18</f>
        <v>34334</v>
      </c>
      <c r="D20" s="9"/>
      <c r="E20" s="88" t="s">
        <v>60</v>
      </c>
      <c r="F20" s="90">
        <f>F10+F18</f>
        <v>889937280</v>
      </c>
    </row>
    <row r="21" spans="2:6" ht="12.75">
      <c r="B21" s="5"/>
      <c r="C21" s="9"/>
      <c r="D21" s="9"/>
      <c r="E21" s="33"/>
      <c r="F21" s="80"/>
    </row>
    <row r="22" spans="2:6" ht="12.75">
      <c r="B22" s="5" t="s">
        <v>4</v>
      </c>
      <c r="C22" s="91">
        <f>C10/C20</f>
        <v>0.6089219790938526</v>
      </c>
      <c r="D22" s="9"/>
      <c r="E22" s="92"/>
      <c r="F22" s="80"/>
    </row>
    <row r="23" spans="2:6" ht="12.75">
      <c r="B23" s="5" t="s">
        <v>31</v>
      </c>
      <c r="C23" s="91">
        <f>1-C22</f>
        <v>0.3910780209061474</v>
      </c>
      <c r="D23" s="9"/>
      <c r="E23" s="92" t="s">
        <v>36</v>
      </c>
      <c r="F23" s="93">
        <f>18*60*24*365</f>
        <v>9460800</v>
      </c>
    </row>
    <row r="24" spans="2:6" ht="12.75">
      <c r="B24" s="5"/>
      <c r="C24" s="9"/>
      <c r="D24" s="9"/>
      <c r="E24" s="9"/>
      <c r="F24" s="6"/>
    </row>
    <row r="25" spans="2:6" ht="12.75">
      <c r="B25" s="5" t="s">
        <v>30</v>
      </c>
      <c r="C25" s="11">
        <f>C7-DATE(YEAR(C7),1,1)+1</f>
        <v>234.72723020833655</v>
      </c>
      <c r="D25" s="9"/>
      <c r="E25" s="9"/>
      <c r="F25" s="6"/>
    </row>
    <row r="26" spans="2:6" ht="13.5" thickBot="1">
      <c r="B26" s="94"/>
      <c r="C26" s="95"/>
      <c r="D26" s="95"/>
      <c r="E26" s="96"/>
      <c r="F26" s="97"/>
    </row>
    <row r="27" ht="13.5" thickTop="1"/>
  </sheetData>
  <sheetProtection/>
  <mergeCells count="1">
    <mergeCell ref="B3:F3"/>
  </mergeCells>
  <dataValidations count="1">
    <dataValidation type="whole" allowBlank="1" showInputMessage="1" showErrorMessage="1" sqref="B16">
      <formula1>1</formula1>
      <formula2>200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2"/>
  <sheetViews>
    <sheetView zoomScalePageLayoutView="0" workbookViewId="0" topLeftCell="A7">
      <pane xSplit="1" ySplit="3" topLeftCell="DS34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ET50" sqref="ET50"/>
    </sheetView>
  </sheetViews>
  <sheetFormatPr defaultColWidth="9.140625" defaultRowHeight="12.75"/>
  <cols>
    <col min="1" max="1" width="4.7109375" style="0" bestFit="1" customWidth="1"/>
    <col min="2" max="3" width="9.28125" style="0" customWidth="1"/>
    <col min="4" max="13" width="8.8515625" style="0" hidden="1" customWidth="1"/>
    <col min="14" max="14" width="11.00390625" style="0" customWidth="1"/>
    <col min="15" max="15" width="3.28125" style="0" bestFit="1" customWidth="1"/>
    <col min="16" max="16" width="6.140625" style="0" bestFit="1" customWidth="1"/>
    <col min="17" max="17" width="10.7109375" style="0" customWidth="1"/>
    <col min="19" max="28" width="0" style="0" hidden="1" customWidth="1"/>
    <col min="29" max="29" width="11.28125" style="0" bestFit="1" customWidth="1"/>
    <col min="30" max="30" width="3.28125" style="0" bestFit="1" customWidth="1"/>
    <col min="34" max="43" width="0" style="0" hidden="1" customWidth="1"/>
    <col min="44" max="44" width="11.28125" style="0" bestFit="1" customWidth="1"/>
    <col min="45" max="45" width="3.7109375" style="0" customWidth="1"/>
    <col min="49" max="58" width="0" style="0" hidden="1" customWidth="1"/>
    <col min="59" max="59" width="11.28125" style="0" bestFit="1" customWidth="1"/>
    <col min="60" max="60" width="4.57421875" style="0" bestFit="1" customWidth="1"/>
    <col min="64" max="73" width="0" style="0" hidden="1" customWidth="1"/>
    <col min="74" max="74" width="11.57421875" style="0" customWidth="1"/>
    <col min="75" max="75" width="3.28125" style="0" bestFit="1" customWidth="1"/>
    <col min="79" max="88" width="0" style="0" hidden="1" customWidth="1"/>
    <col min="89" max="89" width="11.28125" style="0" bestFit="1" customWidth="1"/>
    <col min="94" max="103" width="0" style="0" hidden="1" customWidth="1"/>
    <col min="104" max="104" width="11.28125" style="0" bestFit="1" customWidth="1"/>
    <col min="109" max="118" width="0" style="0" hidden="1" customWidth="1"/>
    <col min="119" max="119" width="11.28125" style="0" bestFit="1" customWidth="1"/>
    <col min="124" max="133" width="0" style="0" hidden="1" customWidth="1"/>
    <col min="134" max="134" width="11.28125" style="0" bestFit="1" customWidth="1"/>
    <col min="139" max="148" width="0" style="0" hidden="1" customWidth="1"/>
    <col min="149" max="149" width="11.28125" style="0" bestFit="1" customWidth="1"/>
    <col min="154" max="163" width="0" style="0" hidden="1" customWidth="1"/>
    <col min="164" max="164" width="11.28125" style="0" bestFit="1" customWidth="1"/>
    <col min="169" max="178" width="8.8515625" style="0" hidden="1" customWidth="1"/>
    <col min="179" max="179" width="11.28125" style="0" bestFit="1" customWidth="1"/>
  </cols>
  <sheetData>
    <row r="1" spans="1:18" ht="24">
      <c r="A1" s="1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"/>
      <c r="O1" s="9"/>
      <c r="P1" s="9"/>
      <c r="Q1" s="14" t="s">
        <v>5</v>
      </c>
      <c r="R1" s="9"/>
    </row>
    <row r="2" spans="1:18" ht="17.25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6"/>
      <c r="O2" s="9"/>
      <c r="P2" s="9"/>
      <c r="Q2" s="15" t="s">
        <v>32</v>
      </c>
      <c r="R2" s="9"/>
    </row>
    <row r="3" spans="1:18" ht="13.5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6"/>
      <c r="O3" s="9"/>
      <c r="P3" s="9"/>
      <c r="Q3" s="9"/>
      <c r="R3" s="9"/>
    </row>
    <row r="4" spans="1:18" ht="13.5">
      <c r="A4" s="13"/>
      <c r="B4" s="9"/>
      <c r="C4" s="9"/>
      <c r="D4" s="9"/>
      <c r="E4" s="9"/>
      <c r="F4" s="9"/>
      <c r="G4" s="9"/>
      <c r="H4" s="9"/>
      <c r="N4" s="17"/>
      <c r="O4" s="9"/>
      <c r="P4" s="9"/>
      <c r="Q4" s="9"/>
      <c r="R4" s="9"/>
    </row>
    <row r="5" spans="1:18" ht="13.5">
      <c r="A5" s="13"/>
      <c r="B5" s="9"/>
      <c r="C5" s="9"/>
      <c r="D5" s="9"/>
      <c r="E5" s="9"/>
      <c r="F5" s="9"/>
      <c r="G5" s="9"/>
      <c r="H5" s="9"/>
      <c r="N5" s="17"/>
      <c r="Q5" s="9"/>
      <c r="R5" s="9"/>
    </row>
    <row r="6" spans="1:18" ht="13.5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6"/>
      <c r="O6" s="9"/>
      <c r="P6" s="9"/>
      <c r="Q6" s="9"/>
      <c r="R6" s="9"/>
    </row>
    <row r="7" spans="1:151" ht="13.5">
      <c r="A7" s="32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AC7" s="41"/>
      <c r="AR7" s="41"/>
      <c r="AU7" s="129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V7" s="41"/>
      <c r="CK7" s="4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D7" s="2"/>
      <c r="DS7" s="2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</row>
    <row r="8" spans="1:181" ht="15">
      <c r="A8" s="9"/>
      <c r="B8" s="125" t="s">
        <v>16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8" t="s">
        <v>17</v>
      </c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128" t="s">
        <v>18</v>
      </c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22" t="s">
        <v>19</v>
      </c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4"/>
      <c r="BJ8" s="122" t="s">
        <v>6</v>
      </c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4"/>
      <c r="BY8" s="122" t="s">
        <v>7</v>
      </c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4"/>
      <c r="CN8" s="122" t="s">
        <v>8</v>
      </c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4"/>
      <c r="DC8" s="122" t="s">
        <v>20</v>
      </c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4"/>
      <c r="DR8" s="122" t="s">
        <v>21</v>
      </c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4"/>
      <c r="EG8" s="122" t="s">
        <v>22</v>
      </c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4"/>
      <c r="EV8" s="122" t="s">
        <v>23</v>
      </c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4"/>
      <c r="FK8" s="122" t="s">
        <v>24</v>
      </c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30"/>
    </row>
    <row r="9" spans="1:181" ht="15.75" thickBot="1">
      <c r="A9" s="18" t="s">
        <v>9</v>
      </c>
      <c r="B9" s="19" t="s">
        <v>10</v>
      </c>
      <c r="C9" s="19" t="s">
        <v>11</v>
      </c>
      <c r="D9" s="20"/>
      <c r="E9" s="21" t="s">
        <v>14</v>
      </c>
      <c r="F9" s="21" t="s">
        <v>15</v>
      </c>
      <c r="G9" s="21" t="s">
        <v>25</v>
      </c>
      <c r="H9" s="21" t="s">
        <v>26</v>
      </c>
      <c r="I9" s="21" t="s">
        <v>27</v>
      </c>
      <c r="J9" s="21" t="s">
        <v>28</v>
      </c>
      <c r="K9" s="21"/>
      <c r="L9" s="21"/>
      <c r="M9" s="21"/>
      <c r="N9" s="19" t="s">
        <v>29</v>
      </c>
      <c r="O9" s="22" t="s">
        <v>12</v>
      </c>
      <c r="P9" s="23" t="s">
        <v>13</v>
      </c>
      <c r="Q9" s="24" t="s">
        <v>10</v>
      </c>
      <c r="R9" s="19" t="s">
        <v>11</v>
      </c>
      <c r="S9" s="20"/>
      <c r="T9" s="21" t="s">
        <v>14</v>
      </c>
      <c r="U9" s="21" t="s">
        <v>15</v>
      </c>
      <c r="V9" s="21" t="s">
        <v>25</v>
      </c>
      <c r="W9" s="21" t="s">
        <v>26</v>
      </c>
      <c r="X9" s="21" t="s">
        <v>27</v>
      </c>
      <c r="Y9" s="21" t="s">
        <v>28</v>
      </c>
      <c r="Z9" s="21"/>
      <c r="AA9" s="21"/>
      <c r="AB9" s="21"/>
      <c r="AC9" s="19" t="s">
        <v>29</v>
      </c>
      <c r="AD9" s="22" t="s">
        <v>12</v>
      </c>
      <c r="AE9" s="23" t="s">
        <v>13</v>
      </c>
      <c r="AF9" s="25" t="s">
        <v>10</v>
      </c>
      <c r="AG9" s="21" t="s">
        <v>11</v>
      </c>
      <c r="AH9" s="20"/>
      <c r="AI9" s="21" t="s">
        <v>14</v>
      </c>
      <c r="AJ9" s="21" t="s">
        <v>15</v>
      </c>
      <c r="AK9" s="21" t="s">
        <v>25</v>
      </c>
      <c r="AL9" s="21" t="s">
        <v>26</v>
      </c>
      <c r="AM9" s="21" t="s">
        <v>27</v>
      </c>
      <c r="AN9" s="21" t="s">
        <v>28</v>
      </c>
      <c r="AO9" s="21"/>
      <c r="AP9" s="21"/>
      <c r="AQ9" s="21"/>
      <c r="AR9" s="19" t="s">
        <v>29</v>
      </c>
      <c r="AS9" s="22" t="s">
        <v>12</v>
      </c>
      <c r="AT9" s="23" t="s">
        <v>13</v>
      </c>
      <c r="AU9" s="25" t="s">
        <v>10</v>
      </c>
      <c r="AV9" s="21" t="s">
        <v>11</v>
      </c>
      <c r="AW9" s="20"/>
      <c r="AX9" s="21" t="s">
        <v>14</v>
      </c>
      <c r="AY9" s="21" t="s">
        <v>15</v>
      </c>
      <c r="AZ9" s="21" t="s">
        <v>25</v>
      </c>
      <c r="BA9" s="21" t="s">
        <v>26</v>
      </c>
      <c r="BB9" s="21" t="s">
        <v>27</v>
      </c>
      <c r="BC9" s="21" t="s">
        <v>28</v>
      </c>
      <c r="BD9" s="21"/>
      <c r="BE9" s="21"/>
      <c r="BF9" s="21"/>
      <c r="BG9" s="19" t="s">
        <v>29</v>
      </c>
      <c r="BH9" s="22" t="s">
        <v>12</v>
      </c>
      <c r="BI9" s="23" t="s">
        <v>13</v>
      </c>
      <c r="BJ9" s="25" t="s">
        <v>10</v>
      </c>
      <c r="BK9" s="21" t="s">
        <v>11</v>
      </c>
      <c r="BL9" s="20"/>
      <c r="BM9" s="21" t="s">
        <v>14</v>
      </c>
      <c r="BN9" s="21" t="s">
        <v>15</v>
      </c>
      <c r="BO9" s="21" t="s">
        <v>25</v>
      </c>
      <c r="BP9" s="21" t="s">
        <v>26</v>
      </c>
      <c r="BQ9" s="21" t="s">
        <v>27</v>
      </c>
      <c r="BR9" s="21" t="s">
        <v>28</v>
      </c>
      <c r="BS9" s="21"/>
      <c r="BT9" s="21"/>
      <c r="BU9" s="21"/>
      <c r="BV9" s="19" t="s">
        <v>29</v>
      </c>
      <c r="BW9" s="22" t="s">
        <v>12</v>
      </c>
      <c r="BX9" s="23" t="s">
        <v>13</v>
      </c>
      <c r="BY9" s="25" t="s">
        <v>10</v>
      </c>
      <c r="BZ9" s="21" t="s">
        <v>11</v>
      </c>
      <c r="CA9" s="20"/>
      <c r="CB9" s="21" t="s">
        <v>14</v>
      </c>
      <c r="CC9" s="21" t="s">
        <v>15</v>
      </c>
      <c r="CD9" s="21" t="s">
        <v>25</v>
      </c>
      <c r="CE9" s="21" t="s">
        <v>26</v>
      </c>
      <c r="CF9" s="21" t="s">
        <v>27</v>
      </c>
      <c r="CG9" s="21" t="s">
        <v>28</v>
      </c>
      <c r="CH9" s="21"/>
      <c r="CI9" s="21"/>
      <c r="CJ9" s="21"/>
      <c r="CK9" s="19" t="s">
        <v>29</v>
      </c>
      <c r="CL9" s="22" t="s">
        <v>12</v>
      </c>
      <c r="CM9" s="23" t="s">
        <v>13</v>
      </c>
      <c r="CN9" s="25" t="s">
        <v>10</v>
      </c>
      <c r="CO9" s="21" t="s">
        <v>11</v>
      </c>
      <c r="CP9" s="20"/>
      <c r="CQ9" s="21" t="s">
        <v>14</v>
      </c>
      <c r="CR9" s="21" t="s">
        <v>15</v>
      </c>
      <c r="CS9" s="21" t="s">
        <v>25</v>
      </c>
      <c r="CT9" s="21" t="s">
        <v>26</v>
      </c>
      <c r="CU9" s="21" t="s">
        <v>27</v>
      </c>
      <c r="CV9" s="21" t="s">
        <v>28</v>
      </c>
      <c r="CW9" s="21"/>
      <c r="CX9" s="21"/>
      <c r="CY9" s="21"/>
      <c r="CZ9" s="19" t="s">
        <v>29</v>
      </c>
      <c r="DA9" s="22" t="s">
        <v>12</v>
      </c>
      <c r="DB9" s="23" t="s">
        <v>13</v>
      </c>
      <c r="DC9" s="25" t="s">
        <v>10</v>
      </c>
      <c r="DD9" s="21" t="s">
        <v>11</v>
      </c>
      <c r="DE9" s="20"/>
      <c r="DF9" s="21" t="s">
        <v>14</v>
      </c>
      <c r="DG9" s="21" t="s">
        <v>15</v>
      </c>
      <c r="DH9" s="21" t="s">
        <v>25</v>
      </c>
      <c r="DI9" s="21" t="s">
        <v>26</v>
      </c>
      <c r="DJ9" s="21" t="s">
        <v>27</v>
      </c>
      <c r="DK9" s="21" t="s">
        <v>28</v>
      </c>
      <c r="DL9" s="21"/>
      <c r="DM9" s="21"/>
      <c r="DN9" s="21"/>
      <c r="DO9" s="19" t="s">
        <v>29</v>
      </c>
      <c r="DP9" s="22" t="s">
        <v>12</v>
      </c>
      <c r="DQ9" s="23" t="s">
        <v>13</v>
      </c>
      <c r="DR9" s="25" t="s">
        <v>10</v>
      </c>
      <c r="DS9" s="21" t="s">
        <v>11</v>
      </c>
      <c r="DT9" s="20"/>
      <c r="DU9" s="21" t="s">
        <v>14</v>
      </c>
      <c r="DV9" s="21" t="s">
        <v>15</v>
      </c>
      <c r="DW9" s="21" t="s">
        <v>25</v>
      </c>
      <c r="DX9" s="21" t="s">
        <v>26</v>
      </c>
      <c r="DY9" s="21" t="s">
        <v>27</v>
      </c>
      <c r="DZ9" s="21" t="s">
        <v>28</v>
      </c>
      <c r="EA9" s="21"/>
      <c r="EB9" s="21"/>
      <c r="EC9" s="21"/>
      <c r="ED9" s="19" t="s">
        <v>29</v>
      </c>
      <c r="EE9" s="22" t="s">
        <v>12</v>
      </c>
      <c r="EF9" s="23" t="s">
        <v>13</v>
      </c>
      <c r="EG9" s="25" t="s">
        <v>10</v>
      </c>
      <c r="EH9" s="21" t="s">
        <v>11</v>
      </c>
      <c r="EI9" s="20"/>
      <c r="EJ9" s="21" t="s">
        <v>14</v>
      </c>
      <c r="EK9" s="21" t="s">
        <v>15</v>
      </c>
      <c r="EL9" s="21" t="s">
        <v>25</v>
      </c>
      <c r="EM9" s="21" t="s">
        <v>26</v>
      </c>
      <c r="EN9" s="21" t="s">
        <v>27</v>
      </c>
      <c r="EO9" s="21" t="s">
        <v>28</v>
      </c>
      <c r="EP9" s="21"/>
      <c r="EQ9" s="21"/>
      <c r="ER9" s="21"/>
      <c r="ES9" s="19" t="s">
        <v>29</v>
      </c>
      <c r="ET9" s="22" t="s">
        <v>12</v>
      </c>
      <c r="EU9" s="23" t="s">
        <v>13</v>
      </c>
      <c r="EV9" s="25" t="s">
        <v>10</v>
      </c>
      <c r="EW9" s="21" t="s">
        <v>11</v>
      </c>
      <c r="EX9" s="20"/>
      <c r="EY9" s="21" t="s">
        <v>14</v>
      </c>
      <c r="EZ9" s="21" t="s">
        <v>15</v>
      </c>
      <c r="FA9" s="21" t="s">
        <v>25</v>
      </c>
      <c r="FB9" s="21" t="s">
        <v>26</v>
      </c>
      <c r="FC9" s="21" t="s">
        <v>27</v>
      </c>
      <c r="FD9" s="21" t="s">
        <v>28</v>
      </c>
      <c r="FE9" s="21"/>
      <c r="FF9" s="21"/>
      <c r="FG9" s="21"/>
      <c r="FH9" s="19" t="s">
        <v>29</v>
      </c>
      <c r="FI9" s="22" t="s">
        <v>12</v>
      </c>
      <c r="FJ9" s="23" t="s">
        <v>13</v>
      </c>
      <c r="FK9" s="25" t="s">
        <v>10</v>
      </c>
      <c r="FL9" s="21" t="s">
        <v>11</v>
      </c>
      <c r="FM9" s="20"/>
      <c r="FN9" s="21" t="s">
        <v>14</v>
      </c>
      <c r="FO9" s="21" t="s">
        <v>15</v>
      </c>
      <c r="FP9" s="21" t="s">
        <v>25</v>
      </c>
      <c r="FQ9" s="21" t="s">
        <v>26</v>
      </c>
      <c r="FR9" s="21" t="s">
        <v>27</v>
      </c>
      <c r="FS9" s="21" t="s">
        <v>28</v>
      </c>
      <c r="FT9" s="21"/>
      <c r="FU9" s="21"/>
      <c r="FV9" s="21"/>
      <c r="FW9" s="19" t="s">
        <v>29</v>
      </c>
      <c r="FX9" s="22" t="s">
        <v>12</v>
      </c>
      <c r="FY9" s="21" t="s">
        <v>13</v>
      </c>
    </row>
    <row r="10" spans="1:181" ht="13.5">
      <c r="A10" s="31">
        <v>1</v>
      </c>
      <c r="B10" s="52">
        <v>729</v>
      </c>
      <c r="C10" s="53">
        <v>1624</v>
      </c>
      <c r="D10" s="53">
        <f>B10/100</f>
        <v>7.29</v>
      </c>
      <c r="E10" s="53">
        <f>ROUNDDOWN(D10,0)</f>
        <v>7</v>
      </c>
      <c r="F10" s="53">
        <f>(D10-E10)*100</f>
        <v>29.000000000000004</v>
      </c>
      <c r="G10" s="53">
        <f>E10*60+F10</f>
        <v>449</v>
      </c>
      <c r="H10" s="53">
        <f>((C10/100)-ROUNDDOWN(C10/100,0))*100+ROUNDDOWN(C10/100,0)*60</f>
        <v>983.9999999999999</v>
      </c>
      <c r="I10" s="53">
        <f>H10-G10</f>
        <v>534.9999999999999</v>
      </c>
      <c r="J10" s="54">
        <f aca="true" t="shared" si="0" ref="J10:J40">I10/60</f>
        <v>8.916666666666664</v>
      </c>
      <c r="K10" s="54">
        <f>ROUNDDOWN(J10,0)</f>
        <v>8</v>
      </c>
      <c r="L10" s="54">
        <f>(J10-K10)</f>
        <v>0.9166666666666643</v>
      </c>
      <c r="M10" s="53">
        <f>(60*L10)/100</f>
        <v>0.5499999999999986</v>
      </c>
      <c r="N10" s="54">
        <f>K10+M10</f>
        <v>8.549999999999999</v>
      </c>
      <c r="O10" s="53">
        <v>0</v>
      </c>
      <c r="P10" s="55">
        <f>I10-$FR$29</f>
        <v>-15.000000000000227</v>
      </c>
      <c r="Q10" s="58">
        <v>713</v>
      </c>
      <c r="R10" s="53">
        <v>1701</v>
      </c>
      <c r="S10" s="53">
        <f>Q10/100</f>
        <v>7.13</v>
      </c>
      <c r="T10" s="53">
        <f>ROUNDDOWN(S10,0)</f>
        <v>7</v>
      </c>
      <c r="U10" s="53">
        <f>(S10-T10)*100</f>
        <v>12.99999999999999</v>
      </c>
      <c r="V10" s="53">
        <f>T10*60+U10</f>
        <v>433</v>
      </c>
      <c r="W10" s="53">
        <f>((R10/100)-ROUNDDOWN(R10/100,0))*100+ROUNDDOWN(R10/100,0)*60</f>
        <v>1021.0000000000001</v>
      </c>
      <c r="X10" s="53">
        <f>W10-V10</f>
        <v>588.0000000000001</v>
      </c>
      <c r="Y10" s="54">
        <f aca="true" t="shared" si="1" ref="Y10:Y40">X10/60</f>
        <v>9.800000000000002</v>
      </c>
      <c r="Z10" s="54">
        <f>ROUNDDOWN(Y10,0)</f>
        <v>9</v>
      </c>
      <c r="AA10" s="54">
        <f>(Y10-Z10)</f>
        <v>0.8000000000000025</v>
      </c>
      <c r="AB10" s="53">
        <f>(60*AA10)/100</f>
        <v>0.4800000000000015</v>
      </c>
      <c r="AC10" s="54">
        <f>Z10+AB10</f>
        <v>9.480000000000002</v>
      </c>
      <c r="AD10" s="53">
        <v>0</v>
      </c>
      <c r="AE10" s="46">
        <f>X10-$FR$22</f>
        <v>57.00000000000023</v>
      </c>
      <c r="AF10" s="58">
        <v>630</v>
      </c>
      <c r="AG10" s="53">
        <v>1741</v>
      </c>
      <c r="AH10" s="53">
        <f>AF10/100</f>
        <v>6.3</v>
      </c>
      <c r="AI10" s="53">
        <f>ROUNDDOWN(AH10,0)</f>
        <v>6</v>
      </c>
      <c r="AJ10" s="53">
        <f>(AH10-AI10)*100</f>
        <v>29.999999999999982</v>
      </c>
      <c r="AK10" s="53">
        <f>AI10*60+AJ10</f>
        <v>390</v>
      </c>
      <c r="AL10" s="53">
        <f>((AG10/100)-ROUNDDOWN(AG10/100,0))*100+ROUNDDOWN(AG10/100,0)*60</f>
        <v>1061</v>
      </c>
      <c r="AM10" s="53">
        <f>AL10-AK10</f>
        <v>671</v>
      </c>
      <c r="AN10" s="54">
        <f aca="true" t="shared" si="2" ref="AN10:AN40">AM10/60</f>
        <v>11.183333333333334</v>
      </c>
      <c r="AO10" s="54">
        <f>ROUNDDOWN(AN10,0)</f>
        <v>11</v>
      </c>
      <c r="AP10" s="54">
        <f>(AN10-AO10)</f>
        <v>0.18333333333333357</v>
      </c>
      <c r="AQ10" s="53">
        <f>(60*AP10)/100</f>
        <v>0.11000000000000014</v>
      </c>
      <c r="AR10" s="54">
        <f>AO10+AQ10</f>
        <v>11.11</v>
      </c>
      <c r="AS10" s="53">
        <v>0</v>
      </c>
      <c r="AT10" s="46">
        <f>AM10-$FR$22</f>
        <v>140.0000000000001</v>
      </c>
      <c r="AU10" s="99">
        <v>529</v>
      </c>
      <c r="AV10" s="100">
        <v>1810</v>
      </c>
      <c r="AW10" s="100">
        <f>AU10/100</f>
        <v>5.29</v>
      </c>
      <c r="AX10" s="100">
        <f>ROUNDDOWN(AW10,0)</f>
        <v>5</v>
      </c>
      <c r="AY10" s="100">
        <f>(AW10-AX10)*100</f>
        <v>29.000000000000004</v>
      </c>
      <c r="AZ10" s="100">
        <f>AX10*60+AY10</f>
        <v>329</v>
      </c>
      <c r="BA10" s="100">
        <f>((AV10/100)-ROUNDDOWN(AV10/100,0))*100+ROUNDDOWN(AV10/100,0)*60</f>
        <v>1090.0000000000002</v>
      </c>
      <c r="BB10" s="100">
        <f>BA10-AZ10</f>
        <v>761.0000000000002</v>
      </c>
      <c r="BC10" s="101">
        <f aca="true" t="shared" si="3" ref="BC10:BC40">BB10/60</f>
        <v>12.683333333333337</v>
      </c>
      <c r="BD10" s="101">
        <f>ROUNDDOWN(BC10,0)</f>
        <v>12</v>
      </c>
      <c r="BE10" s="101">
        <f>(BC10-BD10)</f>
        <v>0.6833333333333371</v>
      </c>
      <c r="BF10" s="100">
        <f>(60*BE10)/100</f>
        <v>0.41000000000000225</v>
      </c>
      <c r="BG10" s="101">
        <f>BD10+BF10</f>
        <v>12.410000000000002</v>
      </c>
      <c r="BH10" s="100">
        <v>0</v>
      </c>
      <c r="BI10" s="102">
        <f>BB10-$FR$22</f>
        <v>230.00000000000034</v>
      </c>
      <c r="BJ10" s="58">
        <v>443</v>
      </c>
      <c r="BK10" s="53">
        <v>1858</v>
      </c>
      <c r="BL10" s="53">
        <f>BJ10/100</f>
        <v>4.43</v>
      </c>
      <c r="BM10" s="53">
        <f>ROUNDDOWN(BL10,0)</f>
        <v>4</v>
      </c>
      <c r="BN10" s="53">
        <f>(BL10-BM10)*100</f>
        <v>42.99999999999997</v>
      </c>
      <c r="BO10" s="53">
        <f>BM10*60+BN10</f>
        <v>283</v>
      </c>
      <c r="BP10" s="53">
        <f>((BK10/100)-ROUNDDOWN(BK10/100,0))*100+ROUNDDOWN(BK10/100,0)*60</f>
        <v>1137.9999999999998</v>
      </c>
      <c r="BQ10" s="53">
        <f>BP10-BO10</f>
        <v>854.9999999999998</v>
      </c>
      <c r="BR10" s="54">
        <f aca="true" t="shared" si="4" ref="BR10:BR40">BQ10/60</f>
        <v>14.249999999999996</v>
      </c>
      <c r="BS10" s="54">
        <f>ROUNDDOWN(BR10,0)</f>
        <v>14</v>
      </c>
      <c r="BT10" s="54">
        <f>(BR10-BS10)</f>
        <v>0.24999999999999645</v>
      </c>
      <c r="BU10" s="53">
        <f>(60*BT10)/100</f>
        <v>0.14999999999999786</v>
      </c>
      <c r="BV10" s="54">
        <f>BS10+BU10</f>
        <v>14.149999999999999</v>
      </c>
      <c r="BW10" s="53">
        <v>0</v>
      </c>
      <c r="BX10" s="46">
        <f>BQ10-$FR$22</f>
        <v>323.9999999999999</v>
      </c>
      <c r="BY10" s="58">
        <v>411</v>
      </c>
      <c r="BZ10" s="53">
        <v>1931</v>
      </c>
      <c r="CA10" s="53">
        <f>BY10/100</f>
        <v>4.11</v>
      </c>
      <c r="CB10" s="53">
        <f>ROUNDDOWN(CA10,0)</f>
        <v>4</v>
      </c>
      <c r="CC10" s="53">
        <f>(CA10-CB10)*100</f>
        <v>11.000000000000032</v>
      </c>
      <c r="CD10" s="53">
        <f>CB10*60+CC10</f>
        <v>251.00000000000003</v>
      </c>
      <c r="CE10" s="53">
        <f>((BZ10/100)-ROUNDDOWN(BZ10/100,0))*100+ROUNDDOWN(BZ10/100,0)*60</f>
        <v>1170.9999999999998</v>
      </c>
      <c r="CF10" s="53">
        <f>CE10-CD10</f>
        <v>919.9999999999998</v>
      </c>
      <c r="CG10" s="54">
        <f aca="true" t="shared" si="5" ref="CG10:CG40">CF10/60</f>
        <v>15.33333333333333</v>
      </c>
      <c r="CH10" s="54">
        <f>ROUNDDOWN(CG10,0)</f>
        <v>15</v>
      </c>
      <c r="CI10" s="54">
        <f>(CG10-CH10)</f>
        <v>0.3333333333333304</v>
      </c>
      <c r="CJ10" s="53">
        <f>(60*CI10)/100</f>
        <v>0.19999999999999823</v>
      </c>
      <c r="CK10" s="54">
        <f>CH10+CJ10</f>
        <v>15.199999999999998</v>
      </c>
      <c r="CL10" s="53">
        <v>0</v>
      </c>
      <c r="CM10" s="46">
        <f>CF10-$FR$29</f>
        <v>369.99999999999966</v>
      </c>
      <c r="CN10" s="99">
        <v>415</v>
      </c>
      <c r="CO10" s="100">
        <v>1923</v>
      </c>
      <c r="CP10" s="100">
        <f>CN10/100</f>
        <v>4.15</v>
      </c>
      <c r="CQ10" s="100">
        <f>ROUNDDOWN(CP10,0)</f>
        <v>4</v>
      </c>
      <c r="CR10" s="100">
        <f>(CP10-CQ10)*100</f>
        <v>15.000000000000036</v>
      </c>
      <c r="CS10" s="100">
        <f>CQ10*60+CR10</f>
        <v>255.00000000000003</v>
      </c>
      <c r="CT10" s="100">
        <f>((CO10/100)-ROUNDDOWN(CO10/100,0))*100+ROUNDDOWN(CO10/100,0)*60</f>
        <v>1163</v>
      </c>
      <c r="CU10" s="100">
        <f>CT10-CS10</f>
        <v>908</v>
      </c>
      <c r="CV10" s="101">
        <f aca="true" t="shared" si="6" ref="CV10:CV40">CU10/60</f>
        <v>15.133333333333333</v>
      </c>
      <c r="CW10" s="101">
        <f>ROUNDDOWN(CV10,0)</f>
        <v>15</v>
      </c>
      <c r="CX10" s="101">
        <f>(CV10-CW10)</f>
        <v>0.13333333333333286</v>
      </c>
      <c r="CY10" s="100">
        <f>(60*CX10)/100</f>
        <v>0.07999999999999971</v>
      </c>
      <c r="CZ10" s="101">
        <f>CW10+CY10</f>
        <v>15.08</v>
      </c>
      <c r="DA10" s="100">
        <v>0</v>
      </c>
      <c r="DB10" s="102">
        <f>CU10-$FR$29</f>
        <v>357.9999999999999</v>
      </c>
      <c r="DC10" s="58">
        <v>439</v>
      </c>
      <c r="DD10" s="53">
        <v>1904</v>
      </c>
      <c r="DE10" s="53">
        <f>DC10/100</f>
        <v>4.39</v>
      </c>
      <c r="DF10" s="53">
        <f>ROUNDDOWN(DE10,0)</f>
        <v>4</v>
      </c>
      <c r="DG10" s="53">
        <f>(DE10-DF10)*100</f>
        <v>38.99999999999997</v>
      </c>
      <c r="DH10" s="53">
        <f>DF10*60+DG10</f>
        <v>279</v>
      </c>
      <c r="DI10" s="53">
        <f>((DD10/100)-ROUNDDOWN(DD10/100,0))*100+ROUNDDOWN(DD10/100,0)*60</f>
        <v>1144</v>
      </c>
      <c r="DJ10" s="53">
        <f>DI10-DH10</f>
        <v>865</v>
      </c>
      <c r="DK10" s="54">
        <f aca="true" t="shared" si="7" ref="DK10:DK40">DJ10/60</f>
        <v>14.416666666666666</v>
      </c>
      <c r="DL10" s="54">
        <f>ROUNDDOWN(DK10,0)</f>
        <v>14</v>
      </c>
      <c r="DM10" s="54">
        <f>(DK10-DL10)</f>
        <v>0.4166666666666661</v>
      </c>
      <c r="DN10" s="53">
        <f>(60*DM10)/100</f>
        <v>0.24999999999999964</v>
      </c>
      <c r="DO10" s="54">
        <f>DL10+DN10</f>
        <v>14.25</v>
      </c>
      <c r="DP10" s="53">
        <v>0</v>
      </c>
      <c r="DQ10" s="46">
        <f>DJ10-$FR$29</f>
        <v>314.9999999999999</v>
      </c>
      <c r="DR10" s="58">
        <v>516</v>
      </c>
      <c r="DS10" s="53">
        <v>1829</v>
      </c>
      <c r="DT10" s="53">
        <f>DR10/100</f>
        <v>5.16</v>
      </c>
      <c r="DU10" s="53">
        <f>ROUNDDOWN(DT10,0)</f>
        <v>5</v>
      </c>
      <c r="DV10" s="53">
        <f>(DT10-DU10)*100</f>
        <v>16.000000000000014</v>
      </c>
      <c r="DW10" s="53">
        <f>DU10*60+DV10</f>
        <v>316</v>
      </c>
      <c r="DX10" s="53">
        <f>((DS10/100)-ROUNDDOWN(DS10/100,0))*100+ROUNDDOWN(DS10/100,0)*60</f>
        <v>1109</v>
      </c>
      <c r="DY10" s="53">
        <f>DX10-DW10</f>
        <v>793</v>
      </c>
      <c r="DZ10" s="54">
        <f aca="true" t="shared" si="8" ref="DZ10:DZ40">DY10/60</f>
        <v>13.216666666666667</v>
      </c>
      <c r="EA10" s="54">
        <f>ROUNDDOWN(DZ10,0)</f>
        <v>13</v>
      </c>
      <c r="EB10" s="54">
        <f>(DZ10-EA10)</f>
        <v>0.21666666666666679</v>
      </c>
      <c r="EC10" s="53">
        <f>(60*EB10)/100</f>
        <v>0.13000000000000006</v>
      </c>
      <c r="ED10" s="54">
        <f>EA10+EC10</f>
        <v>13.13</v>
      </c>
      <c r="EE10" s="53">
        <v>0</v>
      </c>
      <c r="EF10" s="46">
        <f>DY10-$FR$29</f>
        <v>242.9999999999999</v>
      </c>
      <c r="EG10" s="58">
        <v>543</v>
      </c>
      <c r="EH10" s="53">
        <v>1728</v>
      </c>
      <c r="EI10" s="53">
        <f>EG10/100</f>
        <v>5.43</v>
      </c>
      <c r="EJ10" s="53">
        <f>ROUNDDOWN(EI10,0)</f>
        <v>5</v>
      </c>
      <c r="EK10" s="53">
        <f>(EI10-EJ10)*100</f>
        <v>42.99999999999997</v>
      </c>
      <c r="EL10" s="53">
        <f>EJ10*60+EK10</f>
        <v>343</v>
      </c>
      <c r="EM10" s="53">
        <f>((EH10/100)-ROUNDDOWN(EH10/100,0))*100+ROUNDDOWN(EH10/100,0)*60</f>
        <v>1048</v>
      </c>
      <c r="EN10" s="53">
        <f>EM10-EL10</f>
        <v>705</v>
      </c>
      <c r="EO10" s="54">
        <f aca="true" t="shared" si="9" ref="EO10:EO40">EN10/60</f>
        <v>11.75</v>
      </c>
      <c r="EP10" s="54">
        <f>ROUNDDOWN(EO10,0)</f>
        <v>11</v>
      </c>
      <c r="EQ10" s="54">
        <f>(EO10-EP10)</f>
        <v>0.75</v>
      </c>
      <c r="ER10" s="53">
        <f>(60*EQ10)/100</f>
        <v>0.45</v>
      </c>
      <c r="ES10" s="54">
        <f>EP10+ER10</f>
        <v>11.45</v>
      </c>
      <c r="ET10" s="53">
        <v>0</v>
      </c>
      <c r="EU10" s="46">
        <f>EN10-$FR$22</f>
        <v>174.0000000000001</v>
      </c>
      <c r="EV10" s="58">
        <v>629</v>
      </c>
      <c r="EW10" s="53">
        <v>1653</v>
      </c>
      <c r="EX10" s="53">
        <f>EV10/100</f>
        <v>6.29</v>
      </c>
      <c r="EY10" s="53">
        <f>ROUNDDOWN(EX10,0)</f>
        <v>6</v>
      </c>
      <c r="EZ10" s="53">
        <f>(EX10-EY10)*100</f>
        <v>29.000000000000004</v>
      </c>
      <c r="FA10" s="53">
        <f>EY10*60+EZ10</f>
        <v>389</v>
      </c>
      <c r="FB10" s="53">
        <f>((EW10/100)-ROUNDDOWN(EW10/100,0))*100+ROUNDDOWN(EW10/100,0)*60</f>
        <v>1013.0000000000001</v>
      </c>
      <c r="FC10" s="53">
        <f>FB10-FA10</f>
        <v>624.0000000000001</v>
      </c>
      <c r="FD10" s="54">
        <f aca="true" t="shared" si="10" ref="FD10:FD40">FC10/60</f>
        <v>10.400000000000002</v>
      </c>
      <c r="FE10" s="54">
        <f>ROUNDDOWN(FD10,0)</f>
        <v>10</v>
      </c>
      <c r="FF10" s="54">
        <f>(FD10-FE10)</f>
        <v>0.40000000000000213</v>
      </c>
      <c r="FG10" s="53">
        <f>(60*FF10)/100</f>
        <v>0.24000000000000127</v>
      </c>
      <c r="FH10" s="54">
        <f>FE10+FG10</f>
        <v>10.240000000000002</v>
      </c>
      <c r="FI10" s="53">
        <v>0</v>
      </c>
      <c r="FJ10" s="46">
        <f>FC10-$FR$22</f>
        <v>93.00000000000023</v>
      </c>
      <c r="FK10" s="58">
        <v>655</v>
      </c>
      <c r="FL10" s="53">
        <v>1615</v>
      </c>
      <c r="FM10" s="53">
        <f>FK10/100</f>
        <v>6.55</v>
      </c>
      <c r="FN10" s="53">
        <f>ROUNDDOWN(FM10,0)</f>
        <v>6</v>
      </c>
      <c r="FO10" s="53">
        <f>(FM10-FN10)*100</f>
        <v>54.999999999999986</v>
      </c>
      <c r="FP10" s="53">
        <f>FN10*60+FO10</f>
        <v>415</v>
      </c>
      <c r="FQ10" s="53">
        <f>((FL10/100)-ROUNDDOWN(FL10/100,0))*100+ROUNDDOWN(FL10/100,0)*60</f>
        <v>974.9999999999999</v>
      </c>
      <c r="FR10" s="53">
        <f>FQ10-FP10</f>
        <v>559.9999999999999</v>
      </c>
      <c r="FS10" s="54">
        <f aca="true" t="shared" si="11" ref="FS10:FS40">FR10/60</f>
        <v>9.333333333333332</v>
      </c>
      <c r="FT10" s="54">
        <f>ROUNDDOWN(FS10,0)</f>
        <v>9</v>
      </c>
      <c r="FU10" s="54">
        <f>(FS10-FT10)</f>
        <v>0.33333333333333215</v>
      </c>
      <c r="FV10" s="53">
        <f>(60*FU10)/100</f>
        <v>0.1999999999999993</v>
      </c>
      <c r="FW10" s="54">
        <f>FT10+FV10</f>
        <v>9.2</v>
      </c>
      <c r="FX10" s="53">
        <v>0</v>
      </c>
      <c r="FY10" s="62">
        <f>FR10-$FR$22</f>
        <v>29</v>
      </c>
    </row>
    <row r="11" spans="1:181" ht="13.5">
      <c r="A11" s="31">
        <f aca="true" t="shared" si="12" ref="A11:A40">A10+1</f>
        <v>2</v>
      </c>
      <c r="B11" s="52">
        <v>714</v>
      </c>
      <c r="C11" s="44">
        <v>1626</v>
      </c>
      <c r="D11" s="44">
        <f aca="true" t="shared" si="13" ref="D11:D40">B11/100</f>
        <v>7.14</v>
      </c>
      <c r="E11" s="44">
        <f aca="true" t="shared" si="14" ref="E11:E40">ROUNDDOWN(D11,0)</f>
        <v>7</v>
      </c>
      <c r="F11" s="44">
        <f aca="true" t="shared" si="15" ref="F11:F40">(D11-E11)*100</f>
        <v>13.999999999999968</v>
      </c>
      <c r="G11" s="44">
        <f aca="true" t="shared" si="16" ref="G11:G40">E11*60+F11</f>
        <v>433.99999999999994</v>
      </c>
      <c r="H11" s="44">
        <f aca="true" t="shared" si="17" ref="H11:H40">((C11/100)-ROUNDDOWN(C11/100,0))*100+ROUNDDOWN(C11/100,0)*60</f>
        <v>986.0000000000001</v>
      </c>
      <c r="I11" s="44">
        <f aca="true" t="shared" si="18" ref="I11:I40">H11-G11</f>
        <v>552.0000000000002</v>
      </c>
      <c r="J11" s="45">
        <f t="shared" si="0"/>
        <v>9.200000000000005</v>
      </c>
      <c r="K11" s="45">
        <f>ROUNDDOWN(J11,0)</f>
        <v>9</v>
      </c>
      <c r="L11" s="45">
        <f>(J11-K11)</f>
        <v>0.20000000000000462</v>
      </c>
      <c r="M11" s="44">
        <f>(60*L11)/100</f>
        <v>0.12000000000000277</v>
      </c>
      <c r="N11" s="45">
        <f>K11+M11</f>
        <v>9.120000000000003</v>
      </c>
      <c r="O11" s="44">
        <f>I11-I10</f>
        <v>17.00000000000034</v>
      </c>
      <c r="P11" s="55">
        <f>I11-$FR$29</f>
        <v>2.0000000000001137</v>
      </c>
      <c r="Q11" s="99">
        <v>657</v>
      </c>
      <c r="R11" s="100">
        <v>1702</v>
      </c>
      <c r="S11" s="100">
        <f aca="true" t="shared" si="19" ref="S11:S40">Q11/100</f>
        <v>6.57</v>
      </c>
      <c r="T11" s="100">
        <f aca="true" t="shared" si="20" ref="T11:T40">ROUNDDOWN(S11,0)</f>
        <v>6</v>
      </c>
      <c r="U11" s="100">
        <f aca="true" t="shared" si="21" ref="U11:U40">(S11-T11)*100</f>
        <v>57.00000000000003</v>
      </c>
      <c r="V11" s="100">
        <f aca="true" t="shared" si="22" ref="V11:V40">T11*60+U11</f>
        <v>417</v>
      </c>
      <c r="W11" s="100">
        <f aca="true" t="shared" si="23" ref="W11:W40">((R11/100)-ROUNDDOWN(R11/100,0))*100+ROUNDDOWN(R11/100,0)*60</f>
        <v>1022</v>
      </c>
      <c r="X11" s="100">
        <f aca="true" t="shared" si="24" ref="X11:X40">W11-V11</f>
        <v>605</v>
      </c>
      <c r="Y11" s="101">
        <f t="shared" si="1"/>
        <v>10.083333333333334</v>
      </c>
      <c r="Z11" s="101">
        <f>ROUNDDOWN(Y11,0)</f>
        <v>10</v>
      </c>
      <c r="AA11" s="101">
        <f>(Y11-Z11)</f>
        <v>0.08333333333333393</v>
      </c>
      <c r="AB11" s="100">
        <f>(60*AA11)/100</f>
        <v>0.05000000000000036</v>
      </c>
      <c r="AC11" s="101">
        <f>Z11+AB11</f>
        <v>10.05</v>
      </c>
      <c r="AD11" s="100">
        <f>X11-X10</f>
        <v>16.999999999999886</v>
      </c>
      <c r="AE11" s="102">
        <f>X11-$FR$22</f>
        <v>74.00000000000011</v>
      </c>
      <c r="AF11" s="43">
        <v>628</v>
      </c>
      <c r="AG11" s="44">
        <v>1742</v>
      </c>
      <c r="AH11" s="44">
        <f aca="true" t="shared" si="25" ref="AH11:AH40">AF11/100</f>
        <v>6.28</v>
      </c>
      <c r="AI11" s="44">
        <f aca="true" t="shared" si="26" ref="AI11:AI40">ROUNDDOWN(AH11,0)</f>
        <v>6</v>
      </c>
      <c r="AJ11" s="44">
        <f aca="true" t="shared" si="27" ref="AJ11:AJ40">(AH11-AI11)*100</f>
        <v>28.000000000000025</v>
      </c>
      <c r="AK11" s="44">
        <f aca="true" t="shared" si="28" ref="AK11:AK40">AI11*60+AJ11</f>
        <v>388</v>
      </c>
      <c r="AL11" s="44">
        <f aca="true" t="shared" si="29" ref="AL11:AL40">((AG11/100)-ROUNDDOWN(AG11/100,0))*100+ROUNDDOWN(AG11/100,0)*60</f>
        <v>1062.0000000000002</v>
      </c>
      <c r="AM11" s="44">
        <f aca="true" t="shared" si="30" ref="AM11:AM40">AL11-AK11</f>
        <v>674.0000000000002</v>
      </c>
      <c r="AN11" s="45">
        <f t="shared" si="2"/>
        <v>11.233333333333338</v>
      </c>
      <c r="AO11" s="45">
        <f>ROUNDDOWN(AN11,0)</f>
        <v>11</v>
      </c>
      <c r="AP11" s="45">
        <f>(AN11-AO11)</f>
        <v>0.23333333333333783</v>
      </c>
      <c r="AQ11" s="44">
        <f>(60*AP11)/100</f>
        <v>0.1400000000000027</v>
      </c>
      <c r="AR11" s="45">
        <f>AO11+AQ11</f>
        <v>11.140000000000002</v>
      </c>
      <c r="AS11" s="44">
        <f>AM11-AM10</f>
        <v>3.0000000000002274</v>
      </c>
      <c r="AT11" s="46">
        <f>AM11-$FR$22</f>
        <v>143.00000000000034</v>
      </c>
      <c r="AU11" s="43">
        <v>532</v>
      </c>
      <c r="AV11" s="44">
        <v>1822</v>
      </c>
      <c r="AW11" s="44">
        <f aca="true" t="shared" si="31" ref="AW11:AW40">AU11/100</f>
        <v>5.32</v>
      </c>
      <c r="AX11" s="44">
        <f aca="true" t="shared" si="32" ref="AX11:AX40">ROUNDDOWN(AW11,0)</f>
        <v>5</v>
      </c>
      <c r="AY11" s="44">
        <f aca="true" t="shared" si="33" ref="AY11:AY40">(AW11-AX11)*100</f>
        <v>32.00000000000003</v>
      </c>
      <c r="AZ11" s="44">
        <f aca="true" t="shared" si="34" ref="AZ11:AZ40">AX11*60+AY11</f>
        <v>332</v>
      </c>
      <c r="BA11" s="44">
        <f aca="true" t="shared" si="35" ref="BA11:BA40">((AV11/100)-ROUNDDOWN(AV11/100,0))*100+ROUNDDOWN(AV11/100,0)*60</f>
        <v>1102</v>
      </c>
      <c r="BB11" s="44">
        <f aca="true" t="shared" si="36" ref="BB11:BB40">BA11-AZ11</f>
        <v>770</v>
      </c>
      <c r="BC11" s="45">
        <f t="shared" si="3"/>
        <v>12.833333333333334</v>
      </c>
      <c r="BD11" s="45">
        <f>ROUNDDOWN(BC11,0)</f>
        <v>12</v>
      </c>
      <c r="BE11" s="45">
        <f>(BC11-BD11)</f>
        <v>0.8333333333333339</v>
      </c>
      <c r="BF11" s="44">
        <f>(60*BE11)/100</f>
        <v>0.5000000000000003</v>
      </c>
      <c r="BG11" s="45">
        <f>BD11+BF11</f>
        <v>12.5</v>
      </c>
      <c r="BH11" s="44">
        <f>BB11-BB10</f>
        <v>8.999999999999773</v>
      </c>
      <c r="BI11" s="46">
        <f>BB11-$FR$22</f>
        <v>239.0000000000001</v>
      </c>
      <c r="BJ11" s="43">
        <v>543</v>
      </c>
      <c r="BK11" s="44">
        <v>1901</v>
      </c>
      <c r="BL11" s="44">
        <f aca="true" t="shared" si="37" ref="BL11:BL40">BJ11/100</f>
        <v>5.43</v>
      </c>
      <c r="BM11" s="44">
        <f aca="true" t="shared" si="38" ref="BM11:BM40">ROUNDDOWN(BL11,0)</f>
        <v>5</v>
      </c>
      <c r="BN11" s="44">
        <f aca="true" t="shared" si="39" ref="BN11:BN40">(BL11-BM11)*100</f>
        <v>42.99999999999997</v>
      </c>
      <c r="BO11" s="44">
        <f aca="true" t="shared" si="40" ref="BO11:BO40">BM11*60+BN11</f>
        <v>343</v>
      </c>
      <c r="BP11" s="44">
        <f aca="true" t="shared" si="41" ref="BP11:BP40">((BK11/100)-ROUNDDOWN(BK11/100,0))*100+ROUNDDOWN(BK11/100,0)*60</f>
        <v>1141.0000000000002</v>
      </c>
      <c r="BQ11" s="44">
        <f aca="true" t="shared" si="42" ref="BQ11:BQ40">BP11-BO11</f>
        <v>798.0000000000002</v>
      </c>
      <c r="BR11" s="45">
        <f t="shared" si="4"/>
        <v>13.300000000000004</v>
      </c>
      <c r="BS11" s="45">
        <f>ROUNDDOWN(BR11,0)</f>
        <v>13</v>
      </c>
      <c r="BT11" s="45">
        <f>(BR11-BS11)</f>
        <v>0.30000000000000426</v>
      </c>
      <c r="BU11" s="44">
        <f>(60*BT11)/100</f>
        <v>0.18000000000000255</v>
      </c>
      <c r="BV11" s="45">
        <f>BS11+BU11</f>
        <v>13.180000000000003</v>
      </c>
      <c r="BW11" s="44">
        <f>BQ11-BQ10</f>
        <v>-56.999999999999545</v>
      </c>
      <c r="BX11" s="46">
        <f>BQ11-$FR$22</f>
        <v>267.00000000000034</v>
      </c>
      <c r="BY11" s="43">
        <v>411</v>
      </c>
      <c r="BZ11" s="44">
        <v>1932</v>
      </c>
      <c r="CA11" s="44">
        <f aca="true" t="shared" si="43" ref="CA11:CA40">BY11/100</f>
        <v>4.11</v>
      </c>
      <c r="CB11" s="44">
        <f aca="true" t="shared" si="44" ref="CB11:CB40">ROUNDDOWN(CA11,0)</f>
        <v>4</v>
      </c>
      <c r="CC11" s="44">
        <f aca="true" t="shared" si="45" ref="CC11:CC40">(CA11-CB11)*100</f>
        <v>11.000000000000032</v>
      </c>
      <c r="CD11" s="44">
        <f aca="true" t="shared" si="46" ref="CD11:CD40">CB11*60+CC11</f>
        <v>251.00000000000003</v>
      </c>
      <c r="CE11" s="44">
        <f aca="true" t="shared" si="47" ref="CE11:CE40">((BZ11/100)-ROUNDDOWN(BZ11/100,0))*100+ROUNDDOWN(BZ11/100,0)*60</f>
        <v>1172</v>
      </c>
      <c r="CF11" s="44">
        <f aca="true" t="shared" si="48" ref="CF11:CF40">CE11-CD11</f>
        <v>921</v>
      </c>
      <c r="CG11" s="45">
        <f t="shared" si="5"/>
        <v>15.35</v>
      </c>
      <c r="CH11" s="45">
        <f>ROUNDDOWN(CG11,0)</f>
        <v>15</v>
      </c>
      <c r="CI11" s="45">
        <f>(CG11-CH11)</f>
        <v>0.34999999999999964</v>
      </c>
      <c r="CJ11" s="44">
        <f>(60*CI11)/100</f>
        <v>0.2099999999999998</v>
      </c>
      <c r="CK11" s="45">
        <f>CH11+CJ11</f>
        <v>15.209999999999999</v>
      </c>
      <c r="CL11" s="44">
        <f>CF11-CF10</f>
        <v>1.0000000000002274</v>
      </c>
      <c r="CM11" s="46">
        <f aca="true" t="shared" si="49" ref="CM11:CM39">CF11-$FR$29</f>
        <v>370.9999999999999</v>
      </c>
      <c r="CN11" s="43">
        <v>413</v>
      </c>
      <c r="CO11" s="44">
        <v>1941</v>
      </c>
      <c r="CP11" s="44">
        <f aca="true" t="shared" si="50" ref="CP11:CP40">CN11/100</f>
        <v>4.13</v>
      </c>
      <c r="CQ11" s="44">
        <f aca="true" t="shared" si="51" ref="CQ11:CQ40">ROUNDDOWN(CP11,0)</f>
        <v>4</v>
      </c>
      <c r="CR11" s="44">
        <f aca="true" t="shared" si="52" ref="CR11:CR40">(CP11-CQ11)*100</f>
        <v>12.99999999999999</v>
      </c>
      <c r="CS11" s="44">
        <f aca="true" t="shared" si="53" ref="CS11:CS40">CQ11*60+CR11</f>
        <v>253</v>
      </c>
      <c r="CT11" s="44">
        <f aca="true" t="shared" si="54" ref="CT11:CT40">((CO11/100)-ROUNDDOWN(CO11/100,0))*100+ROUNDDOWN(CO11/100,0)*60</f>
        <v>1181</v>
      </c>
      <c r="CU11" s="44">
        <f aca="true" t="shared" si="55" ref="CU11:CU40">CT11-CS11</f>
        <v>928</v>
      </c>
      <c r="CV11" s="45">
        <f t="shared" si="6"/>
        <v>15.466666666666667</v>
      </c>
      <c r="CW11" s="45">
        <f>ROUNDDOWN(CV11,0)</f>
        <v>15</v>
      </c>
      <c r="CX11" s="45">
        <f>(CV11-CW11)</f>
        <v>0.4666666666666668</v>
      </c>
      <c r="CY11" s="44">
        <f>(60*CX11)/100</f>
        <v>0.2800000000000001</v>
      </c>
      <c r="CZ11" s="45">
        <f>CW11+CY11</f>
        <v>15.28</v>
      </c>
      <c r="DA11" s="44">
        <f>CU11-CU10</f>
        <v>20</v>
      </c>
      <c r="DB11" s="46">
        <f>CU11-$FR$29</f>
        <v>377.9999999999999</v>
      </c>
      <c r="DC11" s="43">
        <v>445</v>
      </c>
      <c r="DD11" s="44">
        <v>1910</v>
      </c>
      <c r="DE11" s="44">
        <f aca="true" t="shared" si="56" ref="DE11:DE40">DC11/100</f>
        <v>4.45</v>
      </c>
      <c r="DF11" s="44">
        <f aca="true" t="shared" si="57" ref="DF11:DF40">ROUNDDOWN(DE11,0)</f>
        <v>4</v>
      </c>
      <c r="DG11" s="44">
        <f aca="true" t="shared" si="58" ref="DG11:DG40">(DE11-DF11)*100</f>
        <v>45.000000000000014</v>
      </c>
      <c r="DH11" s="44">
        <f aca="true" t="shared" si="59" ref="DH11:DH40">DF11*60+DG11</f>
        <v>285</v>
      </c>
      <c r="DI11" s="44">
        <f aca="true" t="shared" si="60" ref="DI11:DI40">((DD11/100)-ROUNDDOWN(DD11/100,0))*100+ROUNDDOWN(DD11/100,0)*60</f>
        <v>1150.0000000000002</v>
      </c>
      <c r="DJ11" s="44">
        <f aca="true" t="shared" si="61" ref="DJ11:DJ40">DI11-DH11</f>
        <v>865.0000000000002</v>
      </c>
      <c r="DK11" s="45">
        <f t="shared" si="7"/>
        <v>14.41666666666667</v>
      </c>
      <c r="DL11" s="45">
        <f>ROUNDDOWN(DK11,0)</f>
        <v>14</v>
      </c>
      <c r="DM11" s="45">
        <f>(DK11-DL11)</f>
        <v>0.4166666666666696</v>
      </c>
      <c r="DN11" s="44">
        <f>(60*DM11)/100</f>
        <v>0.2500000000000018</v>
      </c>
      <c r="DO11" s="45">
        <f>DL11+DN11</f>
        <v>14.250000000000002</v>
      </c>
      <c r="DP11" s="44">
        <f>DJ11-DJ10</f>
        <v>0</v>
      </c>
      <c r="DQ11" s="46">
        <f aca="true" t="shared" si="62" ref="DQ11:DQ40">DJ11-$FR$29</f>
        <v>315.0000000000001</v>
      </c>
      <c r="DR11" s="43">
        <v>517</v>
      </c>
      <c r="DS11" s="44">
        <v>1827</v>
      </c>
      <c r="DT11" s="44">
        <f aca="true" t="shared" si="63" ref="DT11:DT40">DR11/100</f>
        <v>5.17</v>
      </c>
      <c r="DU11" s="44">
        <f aca="true" t="shared" si="64" ref="DU11:DU40">ROUNDDOWN(DT11,0)</f>
        <v>5</v>
      </c>
      <c r="DV11" s="44">
        <f aca="true" t="shared" si="65" ref="DV11:DV40">(DT11-DU11)*100</f>
        <v>16.999999999999993</v>
      </c>
      <c r="DW11" s="44">
        <f aca="true" t="shared" si="66" ref="DW11:DW40">DU11*60+DV11</f>
        <v>317</v>
      </c>
      <c r="DX11" s="44">
        <f aca="true" t="shared" si="67" ref="DX11:DX40">((DS11/100)-ROUNDDOWN(DS11/100,0))*100+ROUNDDOWN(DS11/100,0)*60</f>
        <v>1107</v>
      </c>
      <c r="DY11" s="44">
        <f aca="true" t="shared" si="68" ref="DY11:DY40">DX11-DW11</f>
        <v>790</v>
      </c>
      <c r="DZ11" s="45">
        <f t="shared" si="8"/>
        <v>13.166666666666666</v>
      </c>
      <c r="EA11" s="45">
        <f>ROUNDDOWN(DZ11,0)</f>
        <v>13</v>
      </c>
      <c r="EB11" s="45">
        <f>(DZ11-EA11)</f>
        <v>0.16666666666666607</v>
      </c>
      <c r="EC11" s="44">
        <f>(60*EB11)/100</f>
        <v>0.09999999999999964</v>
      </c>
      <c r="ED11" s="45">
        <f>EA11+EC11</f>
        <v>13.1</v>
      </c>
      <c r="EE11" s="44">
        <f>DY11-DY10</f>
        <v>-3</v>
      </c>
      <c r="EF11" s="46">
        <f aca="true" t="shared" si="69" ref="EF11:EF40">DY11-$FR$29</f>
        <v>239.9999999999999</v>
      </c>
      <c r="EG11" s="99">
        <v>625</v>
      </c>
      <c r="EH11" s="100">
        <v>1810</v>
      </c>
      <c r="EI11" s="100">
        <f aca="true" t="shared" si="70" ref="EI11:EI40">EG11/100</f>
        <v>6.25</v>
      </c>
      <c r="EJ11" s="100">
        <f aca="true" t="shared" si="71" ref="EJ11:EJ40">ROUNDDOWN(EI11,0)</f>
        <v>6</v>
      </c>
      <c r="EK11" s="100">
        <f aca="true" t="shared" si="72" ref="EK11:EK40">(EI11-EJ11)*100</f>
        <v>25</v>
      </c>
      <c r="EL11" s="100">
        <f aca="true" t="shared" si="73" ref="EL11:EL40">EJ11*60+EK11</f>
        <v>385</v>
      </c>
      <c r="EM11" s="100">
        <f aca="true" t="shared" si="74" ref="EM11:EM40">((EH11/100)-ROUNDDOWN(EH11/100,0))*100+ROUNDDOWN(EH11/100,0)*60</f>
        <v>1090.0000000000002</v>
      </c>
      <c r="EN11" s="100">
        <f aca="true" t="shared" si="75" ref="EN11:EN40">EM11-EL11</f>
        <v>705.0000000000002</v>
      </c>
      <c r="EO11" s="101">
        <f t="shared" si="9"/>
        <v>11.750000000000004</v>
      </c>
      <c r="EP11" s="101">
        <f>ROUNDDOWN(EO11,0)</f>
        <v>11</v>
      </c>
      <c r="EQ11" s="101">
        <f>(EO11-EP11)</f>
        <v>0.7500000000000036</v>
      </c>
      <c r="ER11" s="100">
        <f>(60*EQ11)/100</f>
        <v>0.4500000000000021</v>
      </c>
      <c r="ES11" s="101">
        <f>EP11+ER11</f>
        <v>11.450000000000003</v>
      </c>
      <c r="ET11" s="100">
        <f>EN11-EN10</f>
        <v>0</v>
      </c>
      <c r="EU11" s="102">
        <f>EN11-$FR$29</f>
        <v>155.0000000000001</v>
      </c>
      <c r="EV11" s="43">
        <v>618</v>
      </c>
      <c r="EW11" s="44">
        <v>1639</v>
      </c>
      <c r="EX11" s="44">
        <f aca="true" t="shared" si="76" ref="EX11:EX40">EV11/100</f>
        <v>6.18</v>
      </c>
      <c r="EY11" s="44">
        <f aca="true" t="shared" si="77" ref="EY11:EY40">ROUNDDOWN(EX11,0)</f>
        <v>6</v>
      </c>
      <c r="EZ11" s="44">
        <f aca="true" t="shared" si="78" ref="EZ11:EZ40">(EX11-EY11)*100</f>
        <v>17.99999999999997</v>
      </c>
      <c r="FA11" s="44">
        <f aca="true" t="shared" si="79" ref="FA11:FA40">EY11*60+EZ11</f>
        <v>378</v>
      </c>
      <c r="FB11" s="44">
        <f aca="true" t="shared" si="80" ref="FB11:FB40">((EW11/100)-ROUNDDOWN(EW11/100,0))*100+ROUNDDOWN(EW11/100,0)*60</f>
        <v>999</v>
      </c>
      <c r="FC11" s="44">
        <f aca="true" t="shared" si="81" ref="FC11:FC40">FB11-FA11</f>
        <v>621</v>
      </c>
      <c r="FD11" s="45">
        <f t="shared" si="10"/>
        <v>10.35</v>
      </c>
      <c r="FE11" s="45">
        <f>ROUNDDOWN(FD11,0)</f>
        <v>10</v>
      </c>
      <c r="FF11" s="45">
        <f>(FD11-FE11)</f>
        <v>0.34999999999999964</v>
      </c>
      <c r="FG11" s="44">
        <f>(60*FF11)/100</f>
        <v>0.2099999999999998</v>
      </c>
      <c r="FH11" s="45">
        <f>FE11+FG11</f>
        <v>10.209999999999999</v>
      </c>
      <c r="FI11" s="44">
        <f>FC11-FC10</f>
        <v>-3.0000000000001137</v>
      </c>
      <c r="FJ11" s="98">
        <f>FC11-$FR$22</f>
        <v>90.00000000000011</v>
      </c>
      <c r="FK11" s="99">
        <v>706</v>
      </c>
      <c r="FL11" s="100">
        <v>1731</v>
      </c>
      <c r="FM11" s="100">
        <f>FK11/100</f>
        <v>7.06</v>
      </c>
      <c r="FN11" s="100">
        <f>ROUNDDOWN(FM11,0)</f>
        <v>7</v>
      </c>
      <c r="FO11" s="100">
        <f>(FM11-FN11)*100</f>
        <v>5.999999999999961</v>
      </c>
      <c r="FP11" s="100">
        <f>FN11*60+FO11</f>
        <v>425.99999999999994</v>
      </c>
      <c r="FQ11" s="100">
        <f>((FL11/100)-ROUNDDOWN(FL11/100,0))*100+ROUNDDOWN(FL11/100,0)*60</f>
        <v>1050.9999999999998</v>
      </c>
      <c r="FR11" s="100">
        <f>FQ11-FP11</f>
        <v>624.9999999999998</v>
      </c>
      <c r="FS11" s="101">
        <f t="shared" si="11"/>
        <v>10.416666666666663</v>
      </c>
      <c r="FT11" s="101">
        <f>ROUNDDOWN(FS11,0)</f>
        <v>10</v>
      </c>
      <c r="FU11" s="101">
        <f>(FS11-FT11)</f>
        <v>0.4166666666666625</v>
      </c>
      <c r="FV11" s="100">
        <f>(60*FU11)/100</f>
        <v>0.2499999999999975</v>
      </c>
      <c r="FW11" s="101">
        <f>FT11+FV11</f>
        <v>10.249999999999998</v>
      </c>
      <c r="FX11" s="100">
        <f>FR11-FR10</f>
        <v>64.99999999999989</v>
      </c>
      <c r="FY11" s="102">
        <f>FR11-$FR$29</f>
        <v>74.99999999999966</v>
      </c>
    </row>
    <row r="12" spans="1:181" ht="13.5">
      <c r="A12" s="31">
        <f t="shared" si="12"/>
        <v>3</v>
      </c>
      <c r="B12" s="52">
        <v>723</v>
      </c>
      <c r="C12" s="44">
        <v>1645</v>
      </c>
      <c r="D12" s="44">
        <f t="shared" si="13"/>
        <v>7.23</v>
      </c>
      <c r="E12" s="44">
        <f t="shared" si="14"/>
        <v>7</v>
      </c>
      <c r="F12" s="44">
        <f t="shared" si="15"/>
        <v>23.000000000000043</v>
      </c>
      <c r="G12" s="44">
        <f t="shared" si="16"/>
        <v>443.00000000000006</v>
      </c>
      <c r="H12" s="44">
        <f t="shared" si="17"/>
        <v>1004.9999999999999</v>
      </c>
      <c r="I12" s="44">
        <f t="shared" si="18"/>
        <v>561.9999999999998</v>
      </c>
      <c r="J12" s="45">
        <f t="shared" si="0"/>
        <v>9.366666666666664</v>
      </c>
      <c r="K12" s="45">
        <f aca="true" t="shared" si="82" ref="K12:K40">ROUNDDOWN(J12,0)</f>
        <v>9</v>
      </c>
      <c r="L12" s="45">
        <f aca="true" t="shared" si="83" ref="L12:L40">(J12-K12)</f>
        <v>0.3666666666666636</v>
      </c>
      <c r="M12" s="44">
        <f aca="true" t="shared" si="84" ref="M12:M40">(60*L12)/100</f>
        <v>0.21999999999999814</v>
      </c>
      <c r="N12" s="45">
        <f aca="true" t="shared" si="85" ref="N12:N40">K12+M12</f>
        <v>9.219999999999999</v>
      </c>
      <c r="O12" s="44">
        <f aca="true" t="shared" si="86" ref="O12:O40">I12-I11</f>
        <v>9.999999999999545</v>
      </c>
      <c r="P12" s="55">
        <f>I12-$FR$29</f>
        <v>11.999999999999659</v>
      </c>
      <c r="Q12" s="43">
        <v>710</v>
      </c>
      <c r="R12" s="44">
        <v>1704</v>
      </c>
      <c r="S12" s="44">
        <f t="shared" si="19"/>
        <v>7.1</v>
      </c>
      <c r="T12" s="44">
        <f t="shared" si="20"/>
        <v>7</v>
      </c>
      <c r="U12" s="44">
        <f t="shared" si="21"/>
        <v>9.999999999999964</v>
      </c>
      <c r="V12" s="44">
        <f t="shared" si="22"/>
        <v>429.99999999999994</v>
      </c>
      <c r="W12" s="44">
        <f t="shared" si="23"/>
        <v>1023.9999999999999</v>
      </c>
      <c r="X12" s="44">
        <f t="shared" si="24"/>
        <v>594</v>
      </c>
      <c r="Y12" s="45">
        <f t="shared" si="1"/>
        <v>9.9</v>
      </c>
      <c r="Z12" s="45">
        <f aca="true" t="shared" si="87" ref="Z12:Z40">ROUNDDOWN(Y12,0)</f>
        <v>9</v>
      </c>
      <c r="AA12" s="45">
        <f aca="true" t="shared" si="88" ref="AA12:AA40">(Y12-Z12)</f>
        <v>0.9000000000000004</v>
      </c>
      <c r="AB12" s="44">
        <f aca="true" t="shared" si="89" ref="AB12:AB40">(60*AA12)/100</f>
        <v>0.5400000000000003</v>
      </c>
      <c r="AC12" s="45">
        <f aca="true" t="shared" si="90" ref="AC12:AC40">Z12+AB12</f>
        <v>9.540000000000001</v>
      </c>
      <c r="AD12" s="44">
        <f aca="true" t="shared" si="91" ref="AD12:AD40">X12-X11</f>
        <v>-11</v>
      </c>
      <c r="AE12" s="46">
        <f>X12-$FR$29</f>
        <v>43.999999999999886</v>
      </c>
      <c r="AF12" s="43">
        <v>743</v>
      </c>
      <c r="AG12" s="44">
        <v>1937</v>
      </c>
      <c r="AH12" s="44">
        <f t="shared" si="25"/>
        <v>7.43</v>
      </c>
      <c r="AI12" s="44">
        <f t="shared" si="26"/>
        <v>7</v>
      </c>
      <c r="AJ12" s="44">
        <f t="shared" si="27"/>
        <v>42.99999999999997</v>
      </c>
      <c r="AK12" s="44">
        <f t="shared" si="28"/>
        <v>463</v>
      </c>
      <c r="AL12" s="44">
        <f t="shared" si="29"/>
        <v>1177</v>
      </c>
      <c r="AM12" s="44">
        <f t="shared" si="30"/>
        <v>714</v>
      </c>
      <c r="AN12" s="45">
        <f t="shared" si="2"/>
        <v>11.9</v>
      </c>
      <c r="AO12" s="45">
        <f aca="true" t="shared" si="92" ref="AO12:AO40">ROUNDDOWN(AN12,0)</f>
        <v>11</v>
      </c>
      <c r="AP12" s="45">
        <f aca="true" t="shared" si="93" ref="AP12:AP40">(AN12-AO12)</f>
        <v>0.9000000000000004</v>
      </c>
      <c r="AQ12" s="44">
        <f aca="true" t="shared" si="94" ref="AQ12:AQ40">(60*AP12)/100</f>
        <v>0.5400000000000003</v>
      </c>
      <c r="AR12" s="45">
        <f aca="true" t="shared" si="95" ref="AR12:AR40">AO12+AQ12</f>
        <v>11.540000000000001</v>
      </c>
      <c r="AS12" s="44">
        <f aca="true" t="shared" si="96" ref="AS12:AS40">AM12-AM11</f>
        <v>39.99999999999977</v>
      </c>
      <c r="AT12" s="46">
        <f>AM12-$FR$29</f>
        <v>163.9999999999999</v>
      </c>
      <c r="AU12" s="43">
        <v>530</v>
      </c>
      <c r="AV12" s="44">
        <v>1823</v>
      </c>
      <c r="AW12" s="44">
        <f t="shared" si="31"/>
        <v>5.3</v>
      </c>
      <c r="AX12" s="44">
        <f t="shared" si="32"/>
        <v>5</v>
      </c>
      <c r="AY12" s="44">
        <f t="shared" si="33"/>
        <v>29.999999999999982</v>
      </c>
      <c r="AZ12" s="44">
        <f t="shared" si="34"/>
        <v>330</v>
      </c>
      <c r="BA12" s="44">
        <f t="shared" si="35"/>
        <v>1103</v>
      </c>
      <c r="BB12" s="44">
        <f t="shared" si="36"/>
        <v>773</v>
      </c>
      <c r="BC12" s="45">
        <f t="shared" si="3"/>
        <v>12.883333333333333</v>
      </c>
      <c r="BD12" s="45">
        <f aca="true" t="shared" si="97" ref="BD12:BD40">ROUNDDOWN(BC12,0)</f>
        <v>12</v>
      </c>
      <c r="BE12" s="45">
        <f aca="true" t="shared" si="98" ref="BE12:BE40">(BC12-BD12)</f>
        <v>0.8833333333333329</v>
      </c>
      <c r="BF12" s="44">
        <f aca="true" t="shared" si="99" ref="BF12:BF40">(60*BE12)/100</f>
        <v>0.5299999999999997</v>
      </c>
      <c r="BG12" s="45">
        <f aca="true" t="shared" si="100" ref="BG12:BG40">BD12+BF12</f>
        <v>12.53</v>
      </c>
      <c r="BH12" s="44">
        <f aca="true" t="shared" si="101" ref="BH12:BH40">BB12-BB11</f>
        <v>3</v>
      </c>
      <c r="BI12" s="46">
        <f>BB12-$FR$29</f>
        <v>222.9999999999999</v>
      </c>
      <c r="BJ12" s="43">
        <v>440</v>
      </c>
      <c r="BK12" s="44">
        <v>1900</v>
      </c>
      <c r="BL12" s="44">
        <f t="shared" si="37"/>
        <v>4.4</v>
      </c>
      <c r="BM12" s="44">
        <f t="shared" si="38"/>
        <v>4</v>
      </c>
      <c r="BN12" s="44">
        <f t="shared" si="39"/>
        <v>40.000000000000036</v>
      </c>
      <c r="BO12" s="44">
        <f t="shared" si="40"/>
        <v>280.00000000000006</v>
      </c>
      <c r="BP12" s="44">
        <f t="shared" si="41"/>
        <v>1140</v>
      </c>
      <c r="BQ12" s="44">
        <f t="shared" si="42"/>
        <v>860</v>
      </c>
      <c r="BR12" s="45">
        <f t="shared" si="4"/>
        <v>14.333333333333334</v>
      </c>
      <c r="BS12" s="45">
        <f aca="true" t="shared" si="102" ref="BS12:BS40">ROUNDDOWN(BR12,0)</f>
        <v>14</v>
      </c>
      <c r="BT12" s="45">
        <f aca="true" t="shared" si="103" ref="BT12:BT40">(BR12-BS12)</f>
        <v>0.3333333333333339</v>
      </c>
      <c r="BU12" s="44">
        <f aca="true" t="shared" si="104" ref="BU12:BU40">(60*BT12)/100</f>
        <v>0.20000000000000034</v>
      </c>
      <c r="BV12" s="45">
        <f aca="true" t="shared" si="105" ref="BV12:BV40">BS12+BU12</f>
        <v>14.200000000000001</v>
      </c>
      <c r="BW12" s="44">
        <f aca="true" t="shared" si="106" ref="BW12:BW40">BQ12-BQ11</f>
        <v>61.99999999999977</v>
      </c>
      <c r="BX12" s="46">
        <f>BQ12-$FR$29</f>
        <v>309.9999999999999</v>
      </c>
      <c r="BY12" s="43">
        <v>412</v>
      </c>
      <c r="BZ12" s="44">
        <v>1914</v>
      </c>
      <c r="CA12" s="44">
        <f t="shared" si="43"/>
        <v>4.12</v>
      </c>
      <c r="CB12" s="44">
        <f t="shared" si="44"/>
        <v>4</v>
      </c>
      <c r="CC12" s="44">
        <f t="shared" si="45"/>
        <v>12.00000000000001</v>
      </c>
      <c r="CD12" s="44">
        <f t="shared" si="46"/>
        <v>252</v>
      </c>
      <c r="CE12" s="44">
        <f t="shared" si="47"/>
        <v>1154</v>
      </c>
      <c r="CF12" s="44">
        <f t="shared" si="48"/>
        <v>902</v>
      </c>
      <c r="CG12" s="45">
        <f t="shared" si="5"/>
        <v>15.033333333333333</v>
      </c>
      <c r="CH12" s="45">
        <f aca="true" t="shared" si="107" ref="CH12:CH40">ROUNDDOWN(CG12,0)</f>
        <v>15</v>
      </c>
      <c r="CI12" s="45">
        <f aca="true" t="shared" si="108" ref="CI12:CI40">(CG12-CH12)</f>
        <v>0.033333333333333215</v>
      </c>
      <c r="CJ12" s="44">
        <f aca="true" t="shared" si="109" ref="CJ12:CJ40">(60*CI12)/100</f>
        <v>0.019999999999999928</v>
      </c>
      <c r="CK12" s="45">
        <f aca="true" t="shared" si="110" ref="CK12:CK40">CH12+CJ12</f>
        <v>15.02</v>
      </c>
      <c r="CL12" s="44">
        <f aca="true" t="shared" si="111" ref="CL12:CL40">CF12-CF11</f>
        <v>-19</v>
      </c>
      <c r="CM12" s="46">
        <f t="shared" si="49"/>
        <v>351.9999999999999</v>
      </c>
      <c r="CN12" s="43">
        <v>413</v>
      </c>
      <c r="CO12" s="44">
        <v>1941</v>
      </c>
      <c r="CP12" s="44">
        <f t="shared" si="50"/>
        <v>4.13</v>
      </c>
      <c r="CQ12" s="44">
        <f t="shared" si="51"/>
        <v>4</v>
      </c>
      <c r="CR12" s="44">
        <f t="shared" si="52"/>
        <v>12.99999999999999</v>
      </c>
      <c r="CS12" s="44">
        <f t="shared" si="53"/>
        <v>253</v>
      </c>
      <c r="CT12" s="44">
        <f t="shared" si="54"/>
        <v>1181</v>
      </c>
      <c r="CU12" s="44">
        <f t="shared" si="55"/>
        <v>928</v>
      </c>
      <c r="CV12" s="45">
        <f t="shared" si="6"/>
        <v>15.466666666666667</v>
      </c>
      <c r="CW12" s="45">
        <f aca="true" t="shared" si="112" ref="CW12:CW40">ROUNDDOWN(CV12,0)</f>
        <v>15</v>
      </c>
      <c r="CX12" s="45">
        <f aca="true" t="shared" si="113" ref="CX12:CX40">(CV12-CW12)</f>
        <v>0.4666666666666668</v>
      </c>
      <c r="CY12" s="44">
        <f aca="true" t="shared" si="114" ref="CY12:CY40">(60*CX12)/100</f>
        <v>0.2800000000000001</v>
      </c>
      <c r="CZ12" s="45">
        <f aca="true" t="shared" si="115" ref="CZ12:CZ40">CW12+CY12</f>
        <v>15.28</v>
      </c>
      <c r="DA12" s="44">
        <f aca="true" t="shared" si="116" ref="DA12:DA40">CU12-CU11</f>
        <v>0</v>
      </c>
      <c r="DB12" s="46">
        <f>CU12-$FR$29</f>
        <v>377.9999999999999</v>
      </c>
      <c r="DC12" s="43">
        <v>442</v>
      </c>
      <c r="DD12" s="44">
        <v>1915</v>
      </c>
      <c r="DE12" s="44">
        <f t="shared" si="56"/>
        <v>4.42</v>
      </c>
      <c r="DF12" s="44">
        <f t="shared" si="57"/>
        <v>4</v>
      </c>
      <c r="DG12" s="44">
        <f t="shared" si="58"/>
        <v>41.99999999999999</v>
      </c>
      <c r="DH12" s="44">
        <f t="shared" si="59"/>
        <v>282</v>
      </c>
      <c r="DI12" s="44">
        <f t="shared" si="60"/>
        <v>1154.9999999999998</v>
      </c>
      <c r="DJ12" s="44">
        <f t="shared" si="61"/>
        <v>872.9999999999998</v>
      </c>
      <c r="DK12" s="45">
        <f t="shared" si="7"/>
        <v>14.549999999999995</v>
      </c>
      <c r="DL12" s="45">
        <f aca="true" t="shared" si="117" ref="DL12:DL40">ROUNDDOWN(DK12,0)</f>
        <v>14</v>
      </c>
      <c r="DM12" s="45">
        <f aca="true" t="shared" si="118" ref="DM12:DM40">(DK12-DL12)</f>
        <v>0.5499999999999954</v>
      </c>
      <c r="DN12" s="44">
        <f aca="true" t="shared" si="119" ref="DN12:DN40">(60*DM12)/100</f>
        <v>0.32999999999999724</v>
      </c>
      <c r="DO12" s="45">
        <f aca="true" t="shared" si="120" ref="DO12:DO40">DL12+DN12</f>
        <v>14.329999999999997</v>
      </c>
      <c r="DP12" s="44">
        <f aca="true" t="shared" si="121" ref="DP12:DP40">DJ12-DJ11</f>
        <v>7.999999999999545</v>
      </c>
      <c r="DQ12" s="46">
        <f t="shared" si="62"/>
        <v>322.99999999999966</v>
      </c>
      <c r="DR12" s="43">
        <v>518</v>
      </c>
      <c r="DS12" s="44">
        <v>1825</v>
      </c>
      <c r="DT12" s="44">
        <f t="shared" si="63"/>
        <v>5.18</v>
      </c>
      <c r="DU12" s="44">
        <f t="shared" si="64"/>
        <v>5</v>
      </c>
      <c r="DV12" s="44">
        <f t="shared" si="65"/>
        <v>17.99999999999997</v>
      </c>
      <c r="DW12" s="44">
        <f t="shared" si="66"/>
        <v>318</v>
      </c>
      <c r="DX12" s="44">
        <f t="shared" si="67"/>
        <v>1105</v>
      </c>
      <c r="DY12" s="44">
        <f t="shared" si="68"/>
        <v>787</v>
      </c>
      <c r="DZ12" s="45">
        <f t="shared" si="8"/>
        <v>13.116666666666667</v>
      </c>
      <c r="EA12" s="45">
        <f aca="true" t="shared" si="122" ref="EA12:EA40">ROUNDDOWN(DZ12,0)</f>
        <v>13</v>
      </c>
      <c r="EB12" s="45">
        <f aca="true" t="shared" si="123" ref="EB12:EB40">(DZ12-EA12)</f>
        <v>0.11666666666666714</v>
      </c>
      <c r="EC12" s="44">
        <f aca="true" t="shared" si="124" ref="EC12:EC40">(60*EB12)/100</f>
        <v>0.07000000000000028</v>
      </c>
      <c r="ED12" s="45">
        <f aca="true" t="shared" si="125" ref="ED12:ED40">EA12+EC12</f>
        <v>13.07</v>
      </c>
      <c r="EE12" s="44">
        <f aca="true" t="shared" si="126" ref="EE12:EE40">DY12-DY11</f>
        <v>-3</v>
      </c>
      <c r="EF12" s="46">
        <f t="shared" si="69"/>
        <v>236.9999999999999</v>
      </c>
      <c r="EG12" s="43">
        <v>553</v>
      </c>
      <c r="EH12" s="44">
        <v>1730</v>
      </c>
      <c r="EI12" s="44">
        <f t="shared" si="70"/>
        <v>5.53</v>
      </c>
      <c r="EJ12" s="44">
        <f t="shared" si="71"/>
        <v>5</v>
      </c>
      <c r="EK12" s="44">
        <f t="shared" si="72"/>
        <v>53.00000000000003</v>
      </c>
      <c r="EL12" s="44">
        <f t="shared" si="73"/>
        <v>353</v>
      </c>
      <c r="EM12" s="44">
        <f t="shared" si="74"/>
        <v>1050</v>
      </c>
      <c r="EN12" s="44">
        <f t="shared" si="75"/>
        <v>697</v>
      </c>
      <c r="EO12" s="45">
        <f t="shared" si="9"/>
        <v>11.616666666666667</v>
      </c>
      <c r="EP12" s="45">
        <f aca="true" t="shared" si="127" ref="EP12:EP40">ROUNDDOWN(EO12,0)</f>
        <v>11</v>
      </c>
      <c r="EQ12" s="45">
        <f aca="true" t="shared" si="128" ref="EQ12:EQ40">(EO12-EP12)</f>
        <v>0.6166666666666671</v>
      </c>
      <c r="ER12" s="44">
        <f aca="true" t="shared" si="129" ref="ER12:ER40">(60*EQ12)/100</f>
        <v>0.3700000000000003</v>
      </c>
      <c r="ES12" s="45">
        <f aca="true" t="shared" si="130" ref="ES12:ES40">EP12+ER12</f>
        <v>11.370000000000001</v>
      </c>
      <c r="ET12" s="44">
        <f aca="true" t="shared" si="131" ref="ET12:ET40">EN12-EN11</f>
        <v>-8.000000000000227</v>
      </c>
      <c r="EU12" s="46">
        <f aca="true" t="shared" si="132" ref="EU12:EU40">EN12-$FR$29</f>
        <v>146.9999999999999</v>
      </c>
      <c r="EV12" s="43">
        <v>634</v>
      </c>
      <c r="EW12" s="44">
        <v>1639</v>
      </c>
      <c r="EX12" s="44">
        <f t="shared" si="76"/>
        <v>6.34</v>
      </c>
      <c r="EY12" s="44">
        <f t="shared" si="77"/>
        <v>6</v>
      </c>
      <c r="EZ12" s="44">
        <f t="shared" si="78"/>
        <v>33.999999999999986</v>
      </c>
      <c r="FA12" s="44">
        <f t="shared" si="79"/>
        <v>394</v>
      </c>
      <c r="FB12" s="44">
        <f t="shared" si="80"/>
        <v>999</v>
      </c>
      <c r="FC12" s="44">
        <f t="shared" si="81"/>
        <v>605</v>
      </c>
      <c r="FD12" s="45">
        <f t="shared" si="10"/>
        <v>10.083333333333334</v>
      </c>
      <c r="FE12" s="45">
        <f aca="true" t="shared" si="133" ref="FE12:FE40">ROUNDDOWN(FD12,0)</f>
        <v>10</v>
      </c>
      <c r="FF12" s="45">
        <f aca="true" t="shared" si="134" ref="FF12:FF40">(FD12-FE12)</f>
        <v>0.08333333333333393</v>
      </c>
      <c r="FG12" s="44">
        <f aca="true" t="shared" si="135" ref="FG12:FG40">(60*FF12)/100</f>
        <v>0.05000000000000036</v>
      </c>
      <c r="FH12" s="45">
        <f aca="true" t="shared" si="136" ref="FH12:FH40">FE12+FG12</f>
        <v>10.05</v>
      </c>
      <c r="FI12" s="44">
        <f aca="true" t="shared" si="137" ref="FI12:FI40">FC12-FC11</f>
        <v>-16</v>
      </c>
      <c r="FJ12" s="46">
        <f>FC12-$FR$29</f>
        <v>54.999999999999886</v>
      </c>
      <c r="FK12" s="43">
        <v>713</v>
      </c>
      <c r="FL12" s="44">
        <v>1614</v>
      </c>
      <c r="FM12" s="44">
        <f aca="true" t="shared" si="138" ref="FM12:FM40">FK12/100</f>
        <v>7.13</v>
      </c>
      <c r="FN12" s="44">
        <f aca="true" t="shared" si="139" ref="FN12:FN40">ROUNDDOWN(FM12,0)</f>
        <v>7</v>
      </c>
      <c r="FO12" s="44">
        <f aca="true" t="shared" si="140" ref="FO12:FO40">(FM12-FN12)*100</f>
        <v>12.99999999999999</v>
      </c>
      <c r="FP12" s="44">
        <f aca="true" t="shared" si="141" ref="FP12:FP40">FN12*60+FO12</f>
        <v>433</v>
      </c>
      <c r="FQ12" s="44">
        <f aca="true" t="shared" si="142" ref="FQ12:FQ40">((FL12/100)-ROUNDDOWN(FL12/100,0))*100+ROUNDDOWN(FL12/100,0)*60</f>
        <v>974</v>
      </c>
      <c r="FR12" s="44">
        <f aca="true" t="shared" si="143" ref="FR12:FR40">FQ12-FP12</f>
        <v>541</v>
      </c>
      <c r="FS12" s="45">
        <f t="shared" si="11"/>
        <v>9.016666666666667</v>
      </c>
      <c r="FT12" s="45">
        <f aca="true" t="shared" si="144" ref="FT12:FT40">ROUNDDOWN(FS12,0)</f>
        <v>9</v>
      </c>
      <c r="FU12" s="45">
        <f aca="true" t="shared" si="145" ref="FU12:FU40">(FS12-FT12)</f>
        <v>0.016666666666667496</v>
      </c>
      <c r="FV12" s="44">
        <f aca="true" t="shared" si="146" ref="FV12:FV40">(60*FU12)/100</f>
        <v>0.010000000000000498</v>
      </c>
      <c r="FW12" s="45">
        <f aca="true" t="shared" si="147" ref="FW12:FW40">FT12+FV12</f>
        <v>9.01</v>
      </c>
      <c r="FX12" s="44">
        <f aca="true" t="shared" si="148" ref="FX12:FX40">FR12-FR11</f>
        <v>-83.99999999999977</v>
      </c>
      <c r="FY12" s="59">
        <f>FR12-$FR$29</f>
        <v>-9.000000000000114</v>
      </c>
    </row>
    <row r="13" spans="1:181" ht="13.5">
      <c r="A13" s="31">
        <f t="shared" si="12"/>
        <v>4</v>
      </c>
      <c r="B13" s="52">
        <v>729</v>
      </c>
      <c r="C13" s="44">
        <v>1627</v>
      </c>
      <c r="D13" s="44">
        <f t="shared" si="13"/>
        <v>7.29</v>
      </c>
      <c r="E13" s="44">
        <f t="shared" si="14"/>
        <v>7</v>
      </c>
      <c r="F13" s="44">
        <f t="shared" si="15"/>
        <v>29.000000000000004</v>
      </c>
      <c r="G13" s="44">
        <f t="shared" si="16"/>
        <v>449</v>
      </c>
      <c r="H13" s="44">
        <f t="shared" si="17"/>
        <v>987</v>
      </c>
      <c r="I13" s="44">
        <f t="shared" si="18"/>
        <v>538</v>
      </c>
      <c r="J13" s="45">
        <f t="shared" si="0"/>
        <v>8.966666666666667</v>
      </c>
      <c r="K13" s="45">
        <f t="shared" si="82"/>
        <v>8</v>
      </c>
      <c r="L13" s="45">
        <f t="shared" si="83"/>
        <v>0.9666666666666668</v>
      </c>
      <c r="M13" s="44">
        <f t="shared" si="84"/>
        <v>0.5800000000000001</v>
      </c>
      <c r="N13" s="45">
        <f t="shared" si="85"/>
        <v>8.58</v>
      </c>
      <c r="O13" s="44">
        <f t="shared" si="86"/>
        <v>-23.999999999999773</v>
      </c>
      <c r="P13" s="55">
        <f aca="true" t="shared" si="149" ref="P13:P40">I13-$FR$29</f>
        <v>-12.000000000000114</v>
      </c>
      <c r="Q13" s="43">
        <v>716</v>
      </c>
      <c r="R13" s="44">
        <v>1811</v>
      </c>
      <c r="S13" s="44">
        <f t="shared" si="19"/>
        <v>7.16</v>
      </c>
      <c r="T13" s="44">
        <f t="shared" si="20"/>
        <v>7</v>
      </c>
      <c r="U13" s="44">
        <f t="shared" si="21"/>
        <v>16.000000000000014</v>
      </c>
      <c r="V13" s="44">
        <f t="shared" si="22"/>
        <v>436</v>
      </c>
      <c r="W13" s="44">
        <f t="shared" si="23"/>
        <v>1091</v>
      </c>
      <c r="X13" s="44">
        <f t="shared" si="24"/>
        <v>655</v>
      </c>
      <c r="Y13" s="45">
        <f t="shared" si="1"/>
        <v>10.916666666666666</v>
      </c>
      <c r="Z13" s="45">
        <f t="shared" si="87"/>
        <v>10</v>
      </c>
      <c r="AA13" s="45">
        <f t="shared" si="88"/>
        <v>0.9166666666666661</v>
      </c>
      <c r="AB13" s="44">
        <f t="shared" si="89"/>
        <v>0.5499999999999996</v>
      </c>
      <c r="AC13" s="45">
        <f t="shared" si="90"/>
        <v>10.549999999999999</v>
      </c>
      <c r="AD13" s="44">
        <f t="shared" si="91"/>
        <v>61</v>
      </c>
      <c r="AE13" s="46">
        <f aca="true" t="shared" si="150" ref="AE13:AE38">X13-$FR$29</f>
        <v>104.99999999999989</v>
      </c>
      <c r="AF13" s="43">
        <v>626</v>
      </c>
      <c r="AG13" s="44">
        <v>1744</v>
      </c>
      <c r="AH13" s="44">
        <f t="shared" si="25"/>
        <v>6.26</v>
      </c>
      <c r="AI13" s="44">
        <f t="shared" si="26"/>
        <v>6</v>
      </c>
      <c r="AJ13" s="44">
        <f t="shared" si="27"/>
        <v>25.99999999999998</v>
      </c>
      <c r="AK13" s="44">
        <f t="shared" si="28"/>
        <v>386</v>
      </c>
      <c r="AL13" s="44">
        <f t="shared" si="29"/>
        <v>1064.0000000000002</v>
      </c>
      <c r="AM13" s="44">
        <f t="shared" si="30"/>
        <v>678.0000000000002</v>
      </c>
      <c r="AN13" s="45">
        <f t="shared" si="2"/>
        <v>11.300000000000004</v>
      </c>
      <c r="AO13" s="45">
        <f t="shared" si="92"/>
        <v>11</v>
      </c>
      <c r="AP13" s="45">
        <f t="shared" si="93"/>
        <v>0.30000000000000426</v>
      </c>
      <c r="AQ13" s="44">
        <f t="shared" si="94"/>
        <v>0.18000000000000255</v>
      </c>
      <c r="AR13" s="45">
        <f t="shared" si="95"/>
        <v>11.180000000000003</v>
      </c>
      <c r="AS13" s="44">
        <f t="shared" si="96"/>
        <v>-35.99999999999977</v>
      </c>
      <c r="AT13" s="46">
        <f aca="true" t="shared" si="151" ref="AT13:AT40">AM13-$FR$29</f>
        <v>128.0000000000001</v>
      </c>
      <c r="AU13" s="99">
        <v>608</v>
      </c>
      <c r="AV13" s="100">
        <v>1841</v>
      </c>
      <c r="AW13" s="100">
        <f t="shared" si="31"/>
        <v>6.08</v>
      </c>
      <c r="AX13" s="100">
        <f t="shared" si="32"/>
        <v>6</v>
      </c>
      <c r="AY13" s="100">
        <f t="shared" si="33"/>
        <v>8.000000000000007</v>
      </c>
      <c r="AZ13" s="100">
        <f t="shared" si="34"/>
        <v>368</v>
      </c>
      <c r="BA13" s="100">
        <f t="shared" si="35"/>
        <v>1121</v>
      </c>
      <c r="BB13" s="100">
        <f t="shared" si="36"/>
        <v>753</v>
      </c>
      <c r="BC13" s="101">
        <f t="shared" si="3"/>
        <v>12.55</v>
      </c>
      <c r="BD13" s="101">
        <f t="shared" si="97"/>
        <v>12</v>
      </c>
      <c r="BE13" s="101">
        <f t="shared" si="98"/>
        <v>0.5500000000000007</v>
      </c>
      <c r="BF13" s="100">
        <f t="shared" si="99"/>
        <v>0.3300000000000004</v>
      </c>
      <c r="BG13" s="101">
        <f t="shared" si="100"/>
        <v>12.33</v>
      </c>
      <c r="BH13" s="100">
        <f t="shared" si="101"/>
        <v>-20</v>
      </c>
      <c r="BI13" s="102">
        <f aca="true" t="shared" si="152" ref="BI13:BI39">BB13-$FR$29</f>
        <v>202.9999999999999</v>
      </c>
      <c r="BJ13" s="43">
        <v>439</v>
      </c>
      <c r="BK13" s="44">
        <v>1901</v>
      </c>
      <c r="BL13" s="44">
        <f t="shared" si="37"/>
        <v>4.39</v>
      </c>
      <c r="BM13" s="44">
        <f t="shared" si="38"/>
        <v>4</v>
      </c>
      <c r="BN13" s="44">
        <f t="shared" si="39"/>
        <v>38.99999999999997</v>
      </c>
      <c r="BO13" s="44">
        <f t="shared" si="40"/>
        <v>279</v>
      </c>
      <c r="BP13" s="44">
        <f t="shared" si="41"/>
        <v>1141.0000000000002</v>
      </c>
      <c r="BQ13" s="44">
        <f t="shared" si="42"/>
        <v>862.0000000000002</v>
      </c>
      <c r="BR13" s="45">
        <f t="shared" si="4"/>
        <v>14.36666666666667</v>
      </c>
      <c r="BS13" s="45">
        <f t="shared" si="102"/>
        <v>14</v>
      </c>
      <c r="BT13" s="45">
        <f t="shared" si="103"/>
        <v>0.3666666666666707</v>
      </c>
      <c r="BU13" s="44">
        <f t="shared" si="104"/>
        <v>0.22000000000000242</v>
      </c>
      <c r="BV13" s="45">
        <f t="shared" si="105"/>
        <v>14.220000000000002</v>
      </c>
      <c r="BW13" s="44">
        <f t="shared" si="106"/>
        <v>2.0000000000002274</v>
      </c>
      <c r="BX13" s="46">
        <f aca="true" t="shared" si="153" ref="BX13:BX40">BQ13-$FR$29</f>
        <v>312.0000000000001</v>
      </c>
      <c r="BY13" s="43">
        <v>630</v>
      </c>
      <c r="BZ13" s="44">
        <v>1925</v>
      </c>
      <c r="CA13" s="44">
        <f t="shared" si="43"/>
        <v>6.3</v>
      </c>
      <c r="CB13" s="44">
        <f t="shared" si="44"/>
        <v>6</v>
      </c>
      <c r="CC13" s="44">
        <f t="shared" si="45"/>
        <v>29.999999999999982</v>
      </c>
      <c r="CD13" s="44">
        <f t="shared" si="46"/>
        <v>390</v>
      </c>
      <c r="CE13" s="44">
        <f t="shared" si="47"/>
        <v>1165</v>
      </c>
      <c r="CF13" s="44">
        <f t="shared" si="48"/>
        <v>775</v>
      </c>
      <c r="CG13" s="45">
        <f t="shared" si="5"/>
        <v>12.916666666666666</v>
      </c>
      <c r="CH13" s="45">
        <f t="shared" si="107"/>
        <v>12</v>
      </c>
      <c r="CI13" s="45">
        <f t="shared" si="108"/>
        <v>0.9166666666666661</v>
      </c>
      <c r="CJ13" s="44">
        <f t="shared" si="109"/>
        <v>0.5499999999999996</v>
      </c>
      <c r="CK13" s="45">
        <f t="shared" si="110"/>
        <v>12.549999999999999</v>
      </c>
      <c r="CL13" s="44">
        <f t="shared" si="111"/>
        <v>-127</v>
      </c>
      <c r="CM13" s="46">
        <f t="shared" si="49"/>
        <v>224.9999999999999</v>
      </c>
      <c r="CN13" s="43">
        <v>414</v>
      </c>
      <c r="CO13" s="44">
        <v>1940</v>
      </c>
      <c r="CP13" s="44">
        <f t="shared" si="50"/>
        <v>4.14</v>
      </c>
      <c r="CQ13" s="44">
        <f t="shared" si="51"/>
        <v>4</v>
      </c>
      <c r="CR13" s="44">
        <f t="shared" si="52"/>
        <v>13.999999999999968</v>
      </c>
      <c r="CS13" s="44">
        <f t="shared" si="53"/>
        <v>253.99999999999997</v>
      </c>
      <c r="CT13" s="44">
        <f t="shared" si="54"/>
        <v>1179.9999999999998</v>
      </c>
      <c r="CU13" s="44">
        <f t="shared" si="55"/>
        <v>925.9999999999998</v>
      </c>
      <c r="CV13" s="45">
        <f t="shared" si="6"/>
        <v>15.43333333333333</v>
      </c>
      <c r="CW13" s="45">
        <f t="shared" si="112"/>
        <v>15</v>
      </c>
      <c r="CX13" s="45">
        <f t="shared" si="113"/>
        <v>0.43333333333333</v>
      </c>
      <c r="CY13" s="44">
        <f t="shared" si="114"/>
        <v>0.259999999999998</v>
      </c>
      <c r="CZ13" s="45">
        <f t="shared" si="115"/>
        <v>15.259999999999998</v>
      </c>
      <c r="DA13" s="44">
        <f t="shared" si="116"/>
        <v>-2.0000000000002274</v>
      </c>
      <c r="DB13" s="46">
        <f aca="true" t="shared" si="154" ref="DB13:DB40">CU13-$FR$29</f>
        <v>375.99999999999966</v>
      </c>
      <c r="DC13" s="43">
        <v>442</v>
      </c>
      <c r="DD13" s="44">
        <v>1900</v>
      </c>
      <c r="DE13" s="44">
        <f t="shared" si="56"/>
        <v>4.42</v>
      </c>
      <c r="DF13" s="44">
        <f t="shared" si="57"/>
        <v>4</v>
      </c>
      <c r="DG13" s="44">
        <f t="shared" si="58"/>
        <v>41.99999999999999</v>
      </c>
      <c r="DH13" s="44">
        <f t="shared" si="59"/>
        <v>282</v>
      </c>
      <c r="DI13" s="44">
        <f t="shared" si="60"/>
        <v>1140</v>
      </c>
      <c r="DJ13" s="44">
        <f t="shared" si="61"/>
        <v>858</v>
      </c>
      <c r="DK13" s="45">
        <f t="shared" si="7"/>
        <v>14.3</v>
      </c>
      <c r="DL13" s="45">
        <f t="shared" si="117"/>
        <v>14</v>
      </c>
      <c r="DM13" s="45">
        <f t="shared" si="118"/>
        <v>0.3000000000000007</v>
      </c>
      <c r="DN13" s="44">
        <f t="shared" si="119"/>
        <v>0.18000000000000044</v>
      </c>
      <c r="DO13" s="45">
        <f t="shared" si="120"/>
        <v>14.18</v>
      </c>
      <c r="DP13" s="44">
        <f t="shared" si="121"/>
        <v>-14.999999999999773</v>
      </c>
      <c r="DQ13" s="46">
        <f t="shared" si="62"/>
        <v>307.9999999999999</v>
      </c>
      <c r="DR13" s="99">
        <v>610</v>
      </c>
      <c r="DS13" s="100">
        <v>1847</v>
      </c>
      <c r="DT13" s="100">
        <f t="shared" si="63"/>
        <v>6.1</v>
      </c>
      <c r="DU13" s="100">
        <f t="shared" si="64"/>
        <v>6</v>
      </c>
      <c r="DV13" s="100">
        <f t="shared" si="65"/>
        <v>9.999999999999964</v>
      </c>
      <c r="DW13" s="100">
        <f t="shared" si="66"/>
        <v>369.99999999999994</v>
      </c>
      <c r="DX13" s="100">
        <f t="shared" si="67"/>
        <v>1127</v>
      </c>
      <c r="DY13" s="100">
        <f t="shared" si="68"/>
        <v>757</v>
      </c>
      <c r="DZ13" s="101">
        <f t="shared" si="8"/>
        <v>12.616666666666667</v>
      </c>
      <c r="EA13" s="101">
        <f t="shared" si="122"/>
        <v>12</v>
      </c>
      <c r="EB13" s="101">
        <f t="shared" si="123"/>
        <v>0.6166666666666671</v>
      </c>
      <c r="EC13" s="100">
        <f t="shared" si="124"/>
        <v>0.3700000000000003</v>
      </c>
      <c r="ED13" s="101">
        <f t="shared" si="125"/>
        <v>12.370000000000001</v>
      </c>
      <c r="EE13" s="100">
        <f t="shared" si="126"/>
        <v>-30</v>
      </c>
      <c r="EF13" s="102">
        <f t="shared" si="69"/>
        <v>206.9999999999999</v>
      </c>
      <c r="EG13" s="63">
        <v>545</v>
      </c>
      <c r="EH13" s="64">
        <v>1722</v>
      </c>
      <c r="EI13" s="64">
        <f t="shared" si="70"/>
        <v>5.45</v>
      </c>
      <c r="EJ13" s="64">
        <f t="shared" si="71"/>
        <v>5</v>
      </c>
      <c r="EK13" s="64">
        <f t="shared" si="72"/>
        <v>45.000000000000014</v>
      </c>
      <c r="EL13" s="64">
        <f t="shared" si="73"/>
        <v>345</v>
      </c>
      <c r="EM13" s="64">
        <f t="shared" si="74"/>
        <v>1042</v>
      </c>
      <c r="EN13" s="64">
        <f t="shared" si="75"/>
        <v>697</v>
      </c>
      <c r="EO13" s="65">
        <f t="shared" si="9"/>
        <v>11.616666666666667</v>
      </c>
      <c r="EP13" s="65">
        <f t="shared" si="127"/>
        <v>11</v>
      </c>
      <c r="EQ13" s="65">
        <f t="shared" si="128"/>
        <v>0.6166666666666671</v>
      </c>
      <c r="ER13" s="64">
        <f t="shared" si="129"/>
        <v>0.3700000000000003</v>
      </c>
      <c r="ES13" s="65">
        <f t="shared" si="130"/>
        <v>11.370000000000001</v>
      </c>
      <c r="ET13" s="64">
        <f t="shared" si="131"/>
        <v>0</v>
      </c>
      <c r="EU13" s="66">
        <f t="shared" si="132"/>
        <v>146.9999999999999</v>
      </c>
      <c r="EV13" s="43">
        <v>636</v>
      </c>
      <c r="EW13" s="44">
        <v>1637</v>
      </c>
      <c r="EX13" s="44">
        <f t="shared" si="76"/>
        <v>6.36</v>
      </c>
      <c r="EY13" s="44">
        <f t="shared" si="77"/>
        <v>6</v>
      </c>
      <c r="EZ13" s="44">
        <f t="shared" si="78"/>
        <v>36.00000000000003</v>
      </c>
      <c r="FA13" s="44">
        <f t="shared" si="79"/>
        <v>396</v>
      </c>
      <c r="FB13" s="44">
        <f t="shared" si="80"/>
        <v>997.0000000000001</v>
      </c>
      <c r="FC13" s="44">
        <f t="shared" si="81"/>
        <v>601.0000000000001</v>
      </c>
      <c r="FD13" s="45">
        <f t="shared" si="10"/>
        <v>10.01666666666667</v>
      </c>
      <c r="FE13" s="45">
        <f t="shared" si="133"/>
        <v>10</v>
      </c>
      <c r="FF13" s="45">
        <f t="shared" si="134"/>
        <v>0.016666666666669272</v>
      </c>
      <c r="FG13" s="44">
        <f t="shared" si="135"/>
        <v>0.010000000000001563</v>
      </c>
      <c r="FH13" s="45">
        <f t="shared" si="136"/>
        <v>10.010000000000002</v>
      </c>
      <c r="FI13" s="44">
        <f t="shared" si="137"/>
        <v>-3.9999999999998863</v>
      </c>
      <c r="FJ13" s="46">
        <f aca="true" t="shared" si="155" ref="FJ13:FJ39">FC13-$FR$29</f>
        <v>51</v>
      </c>
      <c r="FK13" s="43">
        <v>707</v>
      </c>
      <c r="FL13" s="44">
        <v>1731</v>
      </c>
      <c r="FM13" s="44">
        <f t="shared" si="138"/>
        <v>7.07</v>
      </c>
      <c r="FN13" s="44">
        <f t="shared" si="139"/>
        <v>7</v>
      </c>
      <c r="FO13" s="44">
        <f t="shared" si="140"/>
        <v>7.000000000000028</v>
      </c>
      <c r="FP13" s="44">
        <f t="shared" si="141"/>
        <v>427</v>
      </c>
      <c r="FQ13" s="44">
        <f t="shared" si="142"/>
        <v>1050.9999999999998</v>
      </c>
      <c r="FR13" s="44">
        <f t="shared" si="143"/>
        <v>623.9999999999998</v>
      </c>
      <c r="FS13" s="45">
        <f t="shared" si="11"/>
        <v>10.399999999999997</v>
      </c>
      <c r="FT13" s="45">
        <f t="shared" si="144"/>
        <v>10</v>
      </c>
      <c r="FU13" s="45">
        <f t="shared" si="145"/>
        <v>0.3999999999999968</v>
      </c>
      <c r="FV13" s="44">
        <f t="shared" si="146"/>
        <v>0.23999999999999808</v>
      </c>
      <c r="FW13" s="45">
        <f t="shared" si="147"/>
        <v>10.239999999999998</v>
      </c>
      <c r="FX13" s="44">
        <f t="shared" si="148"/>
        <v>82.99999999999977</v>
      </c>
      <c r="FY13" s="59">
        <f aca="true" t="shared" si="156" ref="FY13:FY40">FR13-$FR$29</f>
        <v>73.99999999999966</v>
      </c>
    </row>
    <row r="14" spans="1:181" ht="13.5">
      <c r="A14" s="31">
        <f t="shared" si="12"/>
        <v>5</v>
      </c>
      <c r="B14" s="52">
        <v>729</v>
      </c>
      <c r="C14" s="44">
        <v>1628</v>
      </c>
      <c r="D14" s="44">
        <f t="shared" si="13"/>
        <v>7.29</v>
      </c>
      <c r="E14" s="44">
        <f t="shared" si="14"/>
        <v>7</v>
      </c>
      <c r="F14" s="44">
        <f t="shared" si="15"/>
        <v>29.000000000000004</v>
      </c>
      <c r="G14" s="44">
        <f t="shared" si="16"/>
        <v>449</v>
      </c>
      <c r="H14" s="44">
        <f t="shared" si="17"/>
        <v>988.0000000000001</v>
      </c>
      <c r="I14" s="44">
        <f t="shared" si="18"/>
        <v>539.0000000000001</v>
      </c>
      <c r="J14" s="45">
        <f t="shared" si="0"/>
        <v>8.983333333333336</v>
      </c>
      <c r="K14" s="45">
        <f t="shared" si="82"/>
        <v>8</v>
      </c>
      <c r="L14" s="45">
        <f t="shared" si="83"/>
        <v>0.9833333333333361</v>
      </c>
      <c r="M14" s="44">
        <f t="shared" si="84"/>
        <v>0.5900000000000016</v>
      </c>
      <c r="N14" s="45">
        <f t="shared" si="85"/>
        <v>8.590000000000002</v>
      </c>
      <c r="O14" s="44">
        <f t="shared" si="86"/>
        <v>1.0000000000001137</v>
      </c>
      <c r="P14" s="55">
        <f t="shared" si="149"/>
        <v>-11</v>
      </c>
      <c r="Q14" s="43">
        <v>706</v>
      </c>
      <c r="R14" s="44">
        <v>1708</v>
      </c>
      <c r="S14" s="44">
        <f t="shared" si="19"/>
        <v>7.06</v>
      </c>
      <c r="T14" s="44">
        <f t="shared" si="20"/>
        <v>7</v>
      </c>
      <c r="U14" s="44">
        <f t="shared" si="21"/>
        <v>5.999999999999961</v>
      </c>
      <c r="V14" s="44">
        <f t="shared" si="22"/>
        <v>425.99999999999994</v>
      </c>
      <c r="W14" s="44">
        <f t="shared" si="23"/>
        <v>1027.9999999999998</v>
      </c>
      <c r="X14" s="44">
        <f t="shared" si="24"/>
        <v>601.9999999999998</v>
      </c>
      <c r="Y14" s="45">
        <f t="shared" si="1"/>
        <v>10.03333333333333</v>
      </c>
      <c r="Z14" s="45">
        <f t="shared" si="87"/>
        <v>10</v>
      </c>
      <c r="AA14" s="45">
        <f t="shared" si="88"/>
        <v>0.03333333333332966</v>
      </c>
      <c r="AB14" s="44">
        <f t="shared" si="89"/>
        <v>0.019999999999997797</v>
      </c>
      <c r="AC14" s="45">
        <f t="shared" si="90"/>
        <v>10.019999999999998</v>
      </c>
      <c r="AD14" s="44">
        <f t="shared" si="91"/>
        <v>-53.00000000000023</v>
      </c>
      <c r="AE14" s="46">
        <f t="shared" si="150"/>
        <v>51.99999999999966</v>
      </c>
      <c r="AF14" s="43">
        <v>623</v>
      </c>
      <c r="AG14" s="44">
        <v>1746</v>
      </c>
      <c r="AH14" s="44">
        <f t="shared" si="25"/>
        <v>6.23</v>
      </c>
      <c r="AI14" s="44">
        <f t="shared" si="26"/>
        <v>6</v>
      </c>
      <c r="AJ14" s="44">
        <f t="shared" si="27"/>
        <v>23.000000000000043</v>
      </c>
      <c r="AK14" s="44">
        <f t="shared" si="28"/>
        <v>383.00000000000006</v>
      </c>
      <c r="AL14" s="44">
        <f t="shared" si="29"/>
        <v>1066</v>
      </c>
      <c r="AM14" s="44">
        <f t="shared" si="30"/>
        <v>683</v>
      </c>
      <c r="AN14" s="45">
        <f t="shared" si="2"/>
        <v>11.383333333333333</v>
      </c>
      <c r="AO14" s="45">
        <f t="shared" si="92"/>
        <v>11</v>
      </c>
      <c r="AP14" s="45">
        <f t="shared" si="93"/>
        <v>0.38333333333333286</v>
      </c>
      <c r="AQ14" s="44">
        <f t="shared" si="94"/>
        <v>0.2299999999999997</v>
      </c>
      <c r="AR14" s="45">
        <f t="shared" si="95"/>
        <v>11.23</v>
      </c>
      <c r="AS14" s="44">
        <f t="shared" si="96"/>
        <v>4.999999999999773</v>
      </c>
      <c r="AT14" s="46">
        <f t="shared" si="151"/>
        <v>132.9999999999999</v>
      </c>
      <c r="AU14" s="43">
        <v>526</v>
      </c>
      <c r="AV14" s="44">
        <v>1825</v>
      </c>
      <c r="AW14" s="44">
        <f t="shared" si="31"/>
        <v>5.26</v>
      </c>
      <c r="AX14" s="44">
        <f t="shared" si="32"/>
        <v>5</v>
      </c>
      <c r="AY14" s="44">
        <f t="shared" si="33"/>
        <v>25.99999999999998</v>
      </c>
      <c r="AZ14" s="44">
        <f t="shared" si="34"/>
        <v>326</v>
      </c>
      <c r="BA14" s="44">
        <f t="shared" si="35"/>
        <v>1105</v>
      </c>
      <c r="BB14" s="44">
        <f t="shared" si="36"/>
        <v>779</v>
      </c>
      <c r="BC14" s="45">
        <f t="shared" si="3"/>
        <v>12.983333333333333</v>
      </c>
      <c r="BD14" s="45">
        <f t="shared" si="97"/>
        <v>12</v>
      </c>
      <c r="BE14" s="45">
        <f t="shared" si="98"/>
        <v>0.9833333333333325</v>
      </c>
      <c r="BF14" s="44">
        <f t="shared" si="99"/>
        <v>0.5899999999999995</v>
      </c>
      <c r="BG14" s="45">
        <f t="shared" si="100"/>
        <v>12.59</v>
      </c>
      <c r="BH14" s="44">
        <f t="shared" si="101"/>
        <v>26</v>
      </c>
      <c r="BI14" s="46">
        <f t="shared" si="152"/>
        <v>228.9999999999999</v>
      </c>
      <c r="BJ14" s="43">
        <v>438</v>
      </c>
      <c r="BK14" s="44">
        <v>1902</v>
      </c>
      <c r="BL14" s="44">
        <f t="shared" si="37"/>
        <v>4.38</v>
      </c>
      <c r="BM14" s="44">
        <f t="shared" si="38"/>
        <v>4</v>
      </c>
      <c r="BN14" s="44">
        <f t="shared" si="39"/>
        <v>37.999999999999986</v>
      </c>
      <c r="BO14" s="44">
        <f t="shared" si="40"/>
        <v>278</v>
      </c>
      <c r="BP14" s="44">
        <f t="shared" si="41"/>
        <v>1142</v>
      </c>
      <c r="BQ14" s="44">
        <f t="shared" si="42"/>
        <v>864</v>
      </c>
      <c r="BR14" s="45">
        <f t="shared" si="4"/>
        <v>14.4</v>
      </c>
      <c r="BS14" s="45">
        <f t="shared" si="102"/>
        <v>14</v>
      </c>
      <c r="BT14" s="45">
        <f t="shared" si="103"/>
        <v>0.40000000000000036</v>
      </c>
      <c r="BU14" s="44">
        <f t="shared" si="104"/>
        <v>0.2400000000000002</v>
      </c>
      <c r="BV14" s="45">
        <f t="shared" si="105"/>
        <v>14.24</v>
      </c>
      <c r="BW14" s="44">
        <f t="shared" si="106"/>
        <v>1.9999999999997726</v>
      </c>
      <c r="BX14" s="46">
        <f t="shared" si="153"/>
        <v>313.9999999999999</v>
      </c>
      <c r="BY14" s="43">
        <v>409</v>
      </c>
      <c r="BZ14" s="44">
        <v>1934</v>
      </c>
      <c r="CA14" s="44">
        <f t="shared" si="43"/>
        <v>4.09</v>
      </c>
      <c r="CB14" s="44">
        <f t="shared" si="44"/>
        <v>4</v>
      </c>
      <c r="CC14" s="44">
        <f t="shared" si="45"/>
        <v>8.999999999999986</v>
      </c>
      <c r="CD14" s="44">
        <f t="shared" si="46"/>
        <v>249</v>
      </c>
      <c r="CE14" s="44">
        <f t="shared" si="47"/>
        <v>1174</v>
      </c>
      <c r="CF14" s="44">
        <f t="shared" si="48"/>
        <v>925</v>
      </c>
      <c r="CG14" s="45">
        <f t="shared" si="5"/>
        <v>15.416666666666666</v>
      </c>
      <c r="CH14" s="45">
        <f t="shared" si="107"/>
        <v>15</v>
      </c>
      <c r="CI14" s="45">
        <f t="shared" si="108"/>
        <v>0.4166666666666661</v>
      </c>
      <c r="CJ14" s="44">
        <f t="shared" si="109"/>
        <v>0.24999999999999964</v>
      </c>
      <c r="CK14" s="45">
        <f t="shared" si="110"/>
        <v>15.25</v>
      </c>
      <c r="CL14" s="44">
        <f t="shared" si="111"/>
        <v>150</v>
      </c>
      <c r="CM14" s="46">
        <f t="shared" si="49"/>
        <v>374.9999999999999</v>
      </c>
      <c r="CN14" s="43">
        <v>415</v>
      </c>
      <c r="CO14" s="44">
        <v>1940</v>
      </c>
      <c r="CP14" s="44">
        <f t="shared" si="50"/>
        <v>4.15</v>
      </c>
      <c r="CQ14" s="44">
        <f t="shared" si="51"/>
        <v>4</v>
      </c>
      <c r="CR14" s="44">
        <f t="shared" si="52"/>
        <v>15.000000000000036</v>
      </c>
      <c r="CS14" s="44">
        <f t="shared" si="53"/>
        <v>255.00000000000003</v>
      </c>
      <c r="CT14" s="44">
        <f t="shared" si="54"/>
        <v>1179.9999999999998</v>
      </c>
      <c r="CU14" s="44">
        <f t="shared" si="55"/>
        <v>924.9999999999998</v>
      </c>
      <c r="CV14" s="45">
        <f t="shared" si="6"/>
        <v>15.416666666666663</v>
      </c>
      <c r="CW14" s="45">
        <f t="shared" si="112"/>
        <v>15</v>
      </c>
      <c r="CX14" s="45">
        <f t="shared" si="113"/>
        <v>0.4166666666666625</v>
      </c>
      <c r="CY14" s="44">
        <f t="shared" si="114"/>
        <v>0.2499999999999975</v>
      </c>
      <c r="CZ14" s="45">
        <f t="shared" si="115"/>
        <v>15.249999999999998</v>
      </c>
      <c r="DA14" s="44">
        <f t="shared" si="116"/>
        <v>-1</v>
      </c>
      <c r="DB14" s="46">
        <f t="shared" si="154"/>
        <v>374.99999999999966</v>
      </c>
      <c r="DC14" s="43">
        <v>455</v>
      </c>
      <c r="DD14" s="44">
        <v>1915</v>
      </c>
      <c r="DE14" s="44">
        <f t="shared" si="56"/>
        <v>4.55</v>
      </c>
      <c r="DF14" s="44">
        <f t="shared" si="57"/>
        <v>4</v>
      </c>
      <c r="DG14" s="44">
        <f t="shared" si="58"/>
        <v>54.999999999999986</v>
      </c>
      <c r="DH14" s="44">
        <f t="shared" si="59"/>
        <v>295</v>
      </c>
      <c r="DI14" s="44">
        <f t="shared" si="60"/>
        <v>1154.9999999999998</v>
      </c>
      <c r="DJ14" s="44">
        <f t="shared" si="61"/>
        <v>859.9999999999998</v>
      </c>
      <c r="DK14" s="45">
        <f t="shared" si="7"/>
        <v>14.33333333333333</v>
      </c>
      <c r="DL14" s="45">
        <f t="shared" si="117"/>
        <v>14</v>
      </c>
      <c r="DM14" s="45">
        <f t="shared" si="118"/>
        <v>0.3333333333333304</v>
      </c>
      <c r="DN14" s="44">
        <f t="shared" si="119"/>
        <v>0.19999999999999823</v>
      </c>
      <c r="DO14" s="45">
        <f t="shared" si="120"/>
        <v>14.199999999999998</v>
      </c>
      <c r="DP14" s="44">
        <f t="shared" si="121"/>
        <v>1.9999999999997726</v>
      </c>
      <c r="DQ14" s="46">
        <f t="shared" si="62"/>
        <v>309.99999999999966</v>
      </c>
      <c r="DR14" s="43">
        <v>520</v>
      </c>
      <c r="DS14" s="44">
        <v>1822</v>
      </c>
      <c r="DT14" s="44">
        <f t="shared" si="63"/>
        <v>5.2</v>
      </c>
      <c r="DU14" s="44">
        <f t="shared" si="64"/>
        <v>5</v>
      </c>
      <c r="DV14" s="44">
        <f t="shared" si="65"/>
        <v>20.000000000000018</v>
      </c>
      <c r="DW14" s="44">
        <f t="shared" si="66"/>
        <v>320</v>
      </c>
      <c r="DX14" s="44">
        <f t="shared" si="67"/>
        <v>1102</v>
      </c>
      <c r="DY14" s="44">
        <f t="shared" si="68"/>
        <v>782</v>
      </c>
      <c r="DZ14" s="45">
        <f t="shared" si="8"/>
        <v>13.033333333333333</v>
      </c>
      <c r="EA14" s="45">
        <f t="shared" si="122"/>
        <v>13</v>
      </c>
      <c r="EB14" s="45">
        <f t="shared" si="123"/>
        <v>0.033333333333333215</v>
      </c>
      <c r="EC14" s="44">
        <f t="shared" si="124"/>
        <v>0.019999999999999928</v>
      </c>
      <c r="ED14" s="45">
        <f t="shared" si="125"/>
        <v>13.02</v>
      </c>
      <c r="EE14" s="44">
        <f t="shared" si="126"/>
        <v>25</v>
      </c>
      <c r="EF14" s="46">
        <f t="shared" si="69"/>
        <v>231.9999999999999</v>
      </c>
      <c r="EG14" s="43">
        <v>559</v>
      </c>
      <c r="EH14" s="44">
        <v>1733</v>
      </c>
      <c r="EI14" s="44">
        <f t="shared" si="70"/>
        <v>5.59</v>
      </c>
      <c r="EJ14" s="44">
        <f t="shared" si="71"/>
        <v>5</v>
      </c>
      <c r="EK14" s="44">
        <f t="shared" si="72"/>
        <v>58.999999999999986</v>
      </c>
      <c r="EL14" s="44">
        <f t="shared" si="73"/>
        <v>359</v>
      </c>
      <c r="EM14" s="44">
        <f t="shared" si="74"/>
        <v>1052.9999999999998</v>
      </c>
      <c r="EN14" s="44">
        <f t="shared" si="75"/>
        <v>693.9999999999998</v>
      </c>
      <c r="EO14" s="45">
        <f t="shared" si="9"/>
        <v>11.566666666666663</v>
      </c>
      <c r="EP14" s="45">
        <f t="shared" si="127"/>
        <v>11</v>
      </c>
      <c r="EQ14" s="45">
        <f t="shared" si="128"/>
        <v>0.5666666666666629</v>
      </c>
      <c r="ER14" s="44">
        <f t="shared" si="129"/>
        <v>0.33999999999999775</v>
      </c>
      <c r="ES14" s="45">
        <f t="shared" si="130"/>
        <v>11.339999999999998</v>
      </c>
      <c r="ET14" s="44">
        <f t="shared" si="131"/>
        <v>-3.0000000000002274</v>
      </c>
      <c r="EU14" s="98">
        <f t="shared" si="132"/>
        <v>143.99999999999966</v>
      </c>
      <c r="EV14" s="99">
        <v>546</v>
      </c>
      <c r="EW14" s="100">
        <v>1641</v>
      </c>
      <c r="EX14" s="100">
        <f t="shared" si="76"/>
        <v>5.46</v>
      </c>
      <c r="EY14" s="100">
        <f t="shared" si="77"/>
        <v>5</v>
      </c>
      <c r="EZ14" s="100">
        <f t="shared" si="78"/>
        <v>46</v>
      </c>
      <c r="FA14" s="100">
        <f t="shared" si="79"/>
        <v>346</v>
      </c>
      <c r="FB14" s="100">
        <f t="shared" si="80"/>
        <v>1001</v>
      </c>
      <c r="FC14" s="100">
        <f t="shared" si="81"/>
        <v>655</v>
      </c>
      <c r="FD14" s="101">
        <f t="shared" si="10"/>
        <v>10.916666666666666</v>
      </c>
      <c r="FE14" s="101">
        <f t="shared" si="133"/>
        <v>10</v>
      </c>
      <c r="FF14" s="101">
        <f t="shared" si="134"/>
        <v>0.9166666666666661</v>
      </c>
      <c r="FG14" s="100">
        <f t="shared" si="135"/>
        <v>0.5499999999999996</v>
      </c>
      <c r="FH14" s="101">
        <f t="shared" si="136"/>
        <v>10.549999999999999</v>
      </c>
      <c r="FI14" s="100">
        <f t="shared" si="137"/>
        <v>53.999999999999886</v>
      </c>
      <c r="FJ14" s="102">
        <f t="shared" si="155"/>
        <v>104.99999999999989</v>
      </c>
      <c r="FK14" s="43">
        <v>700</v>
      </c>
      <c r="FL14" s="44">
        <v>1614</v>
      </c>
      <c r="FM14" s="44">
        <f t="shared" si="138"/>
        <v>7</v>
      </c>
      <c r="FN14" s="44">
        <f t="shared" si="139"/>
        <v>7</v>
      </c>
      <c r="FO14" s="44">
        <f t="shared" si="140"/>
        <v>0</v>
      </c>
      <c r="FP14" s="44">
        <f t="shared" si="141"/>
        <v>420</v>
      </c>
      <c r="FQ14" s="44">
        <f t="shared" si="142"/>
        <v>974</v>
      </c>
      <c r="FR14" s="44">
        <f t="shared" si="143"/>
        <v>554</v>
      </c>
      <c r="FS14" s="45">
        <f t="shared" si="11"/>
        <v>9.233333333333333</v>
      </c>
      <c r="FT14" s="45">
        <f t="shared" si="144"/>
        <v>9</v>
      </c>
      <c r="FU14" s="45">
        <f t="shared" si="145"/>
        <v>0.2333333333333325</v>
      </c>
      <c r="FV14" s="44">
        <f t="shared" si="146"/>
        <v>0.1399999999999995</v>
      </c>
      <c r="FW14" s="45">
        <f t="shared" si="147"/>
        <v>9.139999999999999</v>
      </c>
      <c r="FX14" s="44">
        <f t="shared" si="148"/>
        <v>-69.99999999999977</v>
      </c>
      <c r="FY14" s="59">
        <f t="shared" si="156"/>
        <v>3.9999999999998863</v>
      </c>
    </row>
    <row r="15" spans="1:181" ht="13.5">
      <c r="A15" s="31">
        <f t="shared" si="12"/>
        <v>6</v>
      </c>
      <c r="B15" s="52">
        <v>724</v>
      </c>
      <c r="C15" s="44">
        <v>1643</v>
      </c>
      <c r="D15" s="44">
        <f t="shared" si="13"/>
        <v>7.24</v>
      </c>
      <c r="E15" s="44">
        <f t="shared" si="14"/>
        <v>7</v>
      </c>
      <c r="F15" s="44">
        <f t="shared" si="15"/>
        <v>24.00000000000002</v>
      </c>
      <c r="G15" s="44">
        <f t="shared" si="16"/>
        <v>444</v>
      </c>
      <c r="H15" s="44">
        <f t="shared" si="17"/>
        <v>1003</v>
      </c>
      <c r="I15" s="44">
        <f t="shared" si="18"/>
        <v>559</v>
      </c>
      <c r="J15" s="45">
        <f t="shared" si="0"/>
        <v>9.316666666666666</v>
      </c>
      <c r="K15" s="45">
        <f t="shared" si="82"/>
        <v>9</v>
      </c>
      <c r="L15" s="45">
        <f t="shared" si="83"/>
        <v>0.31666666666666643</v>
      </c>
      <c r="M15" s="44">
        <f t="shared" si="84"/>
        <v>0.18999999999999986</v>
      </c>
      <c r="N15" s="45">
        <f t="shared" si="85"/>
        <v>9.19</v>
      </c>
      <c r="O15" s="44">
        <f t="shared" si="86"/>
        <v>19.999999999999886</v>
      </c>
      <c r="P15" s="55">
        <f t="shared" si="149"/>
        <v>8.999999999999886</v>
      </c>
      <c r="Q15" s="43">
        <v>705</v>
      </c>
      <c r="R15" s="44">
        <v>1709</v>
      </c>
      <c r="S15" s="44">
        <f t="shared" si="19"/>
        <v>7.05</v>
      </c>
      <c r="T15" s="44">
        <f t="shared" si="20"/>
        <v>7</v>
      </c>
      <c r="U15" s="44">
        <f t="shared" si="21"/>
        <v>4.999999999999982</v>
      </c>
      <c r="V15" s="44">
        <f t="shared" si="22"/>
        <v>425</v>
      </c>
      <c r="W15" s="44">
        <f t="shared" si="23"/>
        <v>1029</v>
      </c>
      <c r="X15" s="44">
        <f t="shared" si="24"/>
        <v>604</v>
      </c>
      <c r="Y15" s="45">
        <f t="shared" si="1"/>
        <v>10.066666666666666</v>
      </c>
      <c r="Z15" s="45">
        <f t="shared" si="87"/>
        <v>10</v>
      </c>
      <c r="AA15" s="45">
        <f t="shared" si="88"/>
        <v>0.06666666666666643</v>
      </c>
      <c r="AB15" s="44">
        <f t="shared" si="89"/>
        <v>0.039999999999999855</v>
      </c>
      <c r="AC15" s="45">
        <f t="shared" si="90"/>
        <v>10.04</v>
      </c>
      <c r="AD15" s="44">
        <f t="shared" si="91"/>
        <v>2.0000000000002274</v>
      </c>
      <c r="AE15" s="46">
        <f t="shared" si="150"/>
        <v>53.999999999999886</v>
      </c>
      <c r="AF15" s="99">
        <v>649</v>
      </c>
      <c r="AG15" s="100">
        <v>1833</v>
      </c>
      <c r="AH15" s="100">
        <f t="shared" si="25"/>
        <v>6.49</v>
      </c>
      <c r="AI15" s="100">
        <f t="shared" si="26"/>
        <v>6</v>
      </c>
      <c r="AJ15" s="100">
        <f t="shared" si="27"/>
        <v>49.00000000000002</v>
      </c>
      <c r="AK15" s="100">
        <f t="shared" si="28"/>
        <v>409</v>
      </c>
      <c r="AL15" s="100">
        <f t="shared" si="29"/>
        <v>1112.9999999999998</v>
      </c>
      <c r="AM15" s="100">
        <f t="shared" si="30"/>
        <v>703.9999999999998</v>
      </c>
      <c r="AN15" s="101">
        <f t="shared" si="2"/>
        <v>11.733333333333329</v>
      </c>
      <c r="AO15" s="101">
        <f t="shared" si="92"/>
        <v>11</v>
      </c>
      <c r="AP15" s="101">
        <f t="shared" si="93"/>
        <v>0.733333333333329</v>
      </c>
      <c r="AQ15" s="100">
        <f t="shared" si="94"/>
        <v>0.4399999999999974</v>
      </c>
      <c r="AR15" s="101">
        <f t="shared" si="95"/>
        <v>11.439999999999998</v>
      </c>
      <c r="AS15" s="100">
        <f t="shared" si="96"/>
        <v>20.999999999999773</v>
      </c>
      <c r="AT15" s="102">
        <f t="shared" si="151"/>
        <v>153.99999999999966</v>
      </c>
      <c r="AU15" s="43">
        <v>519</v>
      </c>
      <c r="AV15" s="44">
        <v>1817</v>
      </c>
      <c r="AW15" s="44">
        <f t="shared" si="31"/>
        <v>5.19</v>
      </c>
      <c r="AX15" s="44">
        <f t="shared" si="32"/>
        <v>5</v>
      </c>
      <c r="AY15" s="44">
        <f t="shared" si="33"/>
        <v>19.00000000000004</v>
      </c>
      <c r="AZ15" s="44">
        <f t="shared" si="34"/>
        <v>319.00000000000006</v>
      </c>
      <c r="BA15" s="44">
        <f t="shared" si="35"/>
        <v>1097.0000000000002</v>
      </c>
      <c r="BB15" s="44">
        <f t="shared" si="36"/>
        <v>778.0000000000002</v>
      </c>
      <c r="BC15" s="45">
        <f t="shared" si="3"/>
        <v>12.96666666666667</v>
      </c>
      <c r="BD15" s="45">
        <f t="shared" si="97"/>
        <v>12</v>
      </c>
      <c r="BE15" s="45">
        <f t="shared" si="98"/>
        <v>0.9666666666666703</v>
      </c>
      <c r="BF15" s="44">
        <f t="shared" si="99"/>
        <v>0.5800000000000022</v>
      </c>
      <c r="BG15" s="45">
        <f t="shared" si="100"/>
        <v>12.580000000000002</v>
      </c>
      <c r="BH15" s="44">
        <f t="shared" si="101"/>
        <v>-0.9999999999997726</v>
      </c>
      <c r="BI15" s="46">
        <f t="shared" si="152"/>
        <v>228.0000000000001</v>
      </c>
      <c r="BJ15" s="43">
        <v>436</v>
      </c>
      <c r="BK15" s="44">
        <v>1904</v>
      </c>
      <c r="BL15" s="44">
        <f t="shared" si="37"/>
        <v>4.36</v>
      </c>
      <c r="BM15" s="44">
        <f t="shared" si="38"/>
        <v>4</v>
      </c>
      <c r="BN15" s="44">
        <f t="shared" si="39"/>
        <v>36.00000000000003</v>
      </c>
      <c r="BO15" s="44">
        <f t="shared" si="40"/>
        <v>276</v>
      </c>
      <c r="BP15" s="44">
        <f t="shared" si="41"/>
        <v>1144</v>
      </c>
      <c r="BQ15" s="44">
        <f t="shared" si="42"/>
        <v>868</v>
      </c>
      <c r="BR15" s="45">
        <f t="shared" si="4"/>
        <v>14.466666666666667</v>
      </c>
      <c r="BS15" s="45">
        <f t="shared" si="102"/>
        <v>14</v>
      </c>
      <c r="BT15" s="45">
        <f t="shared" si="103"/>
        <v>0.4666666666666668</v>
      </c>
      <c r="BU15" s="44">
        <f t="shared" si="104"/>
        <v>0.2800000000000001</v>
      </c>
      <c r="BV15" s="45">
        <f t="shared" si="105"/>
        <v>14.28</v>
      </c>
      <c r="BW15" s="44">
        <f t="shared" si="106"/>
        <v>4</v>
      </c>
      <c r="BX15" s="46">
        <f t="shared" si="153"/>
        <v>317.9999999999999</v>
      </c>
      <c r="BY15" s="43">
        <v>409</v>
      </c>
      <c r="BZ15" s="44">
        <v>1934</v>
      </c>
      <c r="CA15" s="44">
        <f t="shared" si="43"/>
        <v>4.09</v>
      </c>
      <c r="CB15" s="44">
        <f t="shared" si="44"/>
        <v>4</v>
      </c>
      <c r="CC15" s="44">
        <f t="shared" si="45"/>
        <v>8.999999999999986</v>
      </c>
      <c r="CD15" s="44">
        <f t="shared" si="46"/>
        <v>249</v>
      </c>
      <c r="CE15" s="44">
        <f t="shared" si="47"/>
        <v>1174</v>
      </c>
      <c r="CF15" s="44">
        <f t="shared" si="48"/>
        <v>925</v>
      </c>
      <c r="CG15" s="45">
        <f t="shared" si="5"/>
        <v>15.416666666666666</v>
      </c>
      <c r="CH15" s="45">
        <f t="shared" si="107"/>
        <v>15</v>
      </c>
      <c r="CI15" s="45">
        <f t="shared" si="108"/>
        <v>0.4166666666666661</v>
      </c>
      <c r="CJ15" s="44">
        <f t="shared" si="109"/>
        <v>0.24999999999999964</v>
      </c>
      <c r="CK15" s="45">
        <f t="shared" si="110"/>
        <v>15.25</v>
      </c>
      <c r="CL15" s="44">
        <f t="shared" si="111"/>
        <v>0</v>
      </c>
      <c r="CM15" s="46">
        <f t="shared" si="49"/>
        <v>374.9999999999999</v>
      </c>
      <c r="CN15" s="43">
        <v>415</v>
      </c>
      <c r="CO15" s="44">
        <v>1940</v>
      </c>
      <c r="CP15" s="44">
        <f t="shared" si="50"/>
        <v>4.15</v>
      </c>
      <c r="CQ15" s="44">
        <f t="shared" si="51"/>
        <v>4</v>
      </c>
      <c r="CR15" s="44">
        <f t="shared" si="52"/>
        <v>15.000000000000036</v>
      </c>
      <c r="CS15" s="44">
        <f t="shared" si="53"/>
        <v>255.00000000000003</v>
      </c>
      <c r="CT15" s="44">
        <f t="shared" si="54"/>
        <v>1179.9999999999998</v>
      </c>
      <c r="CU15" s="44">
        <f t="shared" si="55"/>
        <v>924.9999999999998</v>
      </c>
      <c r="CV15" s="45">
        <f t="shared" si="6"/>
        <v>15.416666666666663</v>
      </c>
      <c r="CW15" s="45">
        <f t="shared" si="112"/>
        <v>15</v>
      </c>
      <c r="CX15" s="45">
        <f t="shared" si="113"/>
        <v>0.4166666666666625</v>
      </c>
      <c r="CY15" s="44">
        <f t="shared" si="114"/>
        <v>0.2499999999999975</v>
      </c>
      <c r="CZ15" s="45">
        <f t="shared" si="115"/>
        <v>15.249999999999998</v>
      </c>
      <c r="DA15" s="44">
        <f t="shared" si="116"/>
        <v>0</v>
      </c>
      <c r="DB15" s="46">
        <f t="shared" si="154"/>
        <v>374.99999999999966</v>
      </c>
      <c r="DC15" s="43">
        <v>446</v>
      </c>
      <c r="DD15" s="44">
        <v>1911</v>
      </c>
      <c r="DE15" s="44">
        <f t="shared" si="56"/>
        <v>4.46</v>
      </c>
      <c r="DF15" s="44">
        <f t="shared" si="57"/>
        <v>4</v>
      </c>
      <c r="DG15" s="44">
        <f t="shared" si="58"/>
        <v>46</v>
      </c>
      <c r="DH15" s="44">
        <f t="shared" si="59"/>
        <v>286</v>
      </c>
      <c r="DI15" s="44">
        <f t="shared" si="60"/>
        <v>1151</v>
      </c>
      <c r="DJ15" s="44">
        <f t="shared" si="61"/>
        <v>865</v>
      </c>
      <c r="DK15" s="45">
        <f t="shared" si="7"/>
        <v>14.416666666666666</v>
      </c>
      <c r="DL15" s="45">
        <f t="shared" si="117"/>
        <v>14</v>
      </c>
      <c r="DM15" s="45">
        <f t="shared" si="118"/>
        <v>0.4166666666666661</v>
      </c>
      <c r="DN15" s="44">
        <f t="shared" si="119"/>
        <v>0.24999999999999964</v>
      </c>
      <c r="DO15" s="45">
        <f t="shared" si="120"/>
        <v>14.25</v>
      </c>
      <c r="DP15" s="44">
        <f t="shared" si="121"/>
        <v>5.000000000000227</v>
      </c>
      <c r="DQ15" s="46">
        <f t="shared" si="62"/>
        <v>314.9999999999999</v>
      </c>
      <c r="DR15" s="43">
        <v>522</v>
      </c>
      <c r="DS15" s="44">
        <v>1820</v>
      </c>
      <c r="DT15" s="44">
        <f t="shared" si="63"/>
        <v>5.22</v>
      </c>
      <c r="DU15" s="44">
        <f t="shared" si="64"/>
        <v>5</v>
      </c>
      <c r="DV15" s="44">
        <f t="shared" si="65"/>
        <v>21.999999999999975</v>
      </c>
      <c r="DW15" s="44">
        <f t="shared" si="66"/>
        <v>322</v>
      </c>
      <c r="DX15" s="44">
        <f t="shared" si="67"/>
        <v>1100</v>
      </c>
      <c r="DY15" s="44">
        <f t="shared" si="68"/>
        <v>778</v>
      </c>
      <c r="DZ15" s="45">
        <f t="shared" si="8"/>
        <v>12.966666666666667</v>
      </c>
      <c r="EA15" s="45">
        <f t="shared" si="122"/>
        <v>12</v>
      </c>
      <c r="EB15" s="45">
        <f t="shared" si="123"/>
        <v>0.9666666666666668</v>
      </c>
      <c r="EC15" s="44">
        <f t="shared" si="124"/>
        <v>0.5800000000000001</v>
      </c>
      <c r="ED15" s="45">
        <f t="shared" si="125"/>
        <v>12.58</v>
      </c>
      <c r="EE15" s="44">
        <f t="shared" si="126"/>
        <v>-4</v>
      </c>
      <c r="EF15" s="46">
        <f t="shared" si="69"/>
        <v>227.9999999999999</v>
      </c>
      <c r="EG15" s="43">
        <v>543</v>
      </c>
      <c r="EH15" s="44">
        <v>1728</v>
      </c>
      <c r="EI15" s="44">
        <f t="shared" si="70"/>
        <v>5.43</v>
      </c>
      <c r="EJ15" s="44">
        <f t="shared" si="71"/>
        <v>5</v>
      </c>
      <c r="EK15" s="44">
        <f t="shared" si="72"/>
        <v>42.99999999999997</v>
      </c>
      <c r="EL15" s="44">
        <f t="shared" si="73"/>
        <v>343</v>
      </c>
      <c r="EM15" s="44">
        <f t="shared" si="74"/>
        <v>1048</v>
      </c>
      <c r="EN15" s="44">
        <f t="shared" si="75"/>
        <v>705</v>
      </c>
      <c r="EO15" s="45">
        <f t="shared" si="9"/>
        <v>11.75</v>
      </c>
      <c r="EP15" s="45">
        <f t="shared" si="127"/>
        <v>11</v>
      </c>
      <c r="EQ15" s="45">
        <f t="shared" si="128"/>
        <v>0.75</v>
      </c>
      <c r="ER15" s="44">
        <f t="shared" si="129"/>
        <v>0.45</v>
      </c>
      <c r="ES15" s="45">
        <f t="shared" si="130"/>
        <v>11.45</v>
      </c>
      <c r="ET15" s="44">
        <f t="shared" si="131"/>
        <v>11.000000000000227</v>
      </c>
      <c r="EU15" s="46">
        <f t="shared" si="132"/>
        <v>154.9999999999999</v>
      </c>
      <c r="EV15" s="43">
        <v>638</v>
      </c>
      <c r="EW15" s="44">
        <v>1635</v>
      </c>
      <c r="EX15" s="44">
        <f t="shared" si="76"/>
        <v>6.38</v>
      </c>
      <c r="EY15" s="44">
        <f t="shared" si="77"/>
        <v>6</v>
      </c>
      <c r="EZ15" s="44">
        <f t="shared" si="78"/>
        <v>37.999999999999986</v>
      </c>
      <c r="FA15" s="44">
        <f t="shared" si="79"/>
        <v>398</v>
      </c>
      <c r="FB15" s="44">
        <f t="shared" si="80"/>
        <v>995.0000000000001</v>
      </c>
      <c r="FC15" s="44">
        <f t="shared" si="81"/>
        <v>597.0000000000001</v>
      </c>
      <c r="FD15" s="45">
        <f t="shared" si="10"/>
        <v>9.950000000000001</v>
      </c>
      <c r="FE15" s="45">
        <f t="shared" si="133"/>
        <v>9</v>
      </c>
      <c r="FF15" s="45">
        <f t="shared" si="134"/>
        <v>0.9500000000000011</v>
      </c>
      <c r="FG15" s="44">
        <f t="shared" si="135"/>
        <v>0.5700000000000006</v>
      </c>
      <c r="FH15" s="45">
        <f t="shared" si="136"/>
        <v>9.57</v>
      </c>
      <c r="FI15" s="44">
        <f t="shared" si="137"/>
        <v>-57.999999999999886</v>
      </c>
      <c r="FJ15" s="46">
        <f t="shared" si="155"/>
        <v>47</v>
      </c>
      <c r="FK15" s="43">
        <v>716</v>
      </c>
      <c r="FL15" s="44">
        <v>1613</v>
      </c>
      <c r="FM15" s="44">
        <f t="shared" si="138"/>
        <v>7.16</v>
      </c>
      <c r="FN15" s="44">
        <f t="shared" si="139"/>
        <v>7</v>
      </c>
      <c r="FO15" s="44">
        <f t="shared" si="140"/>
        <v>16.000000000000014</v>
      </c>
      <c r="FP15" s="44">
        <f t="shared" si="141"/>
        <v>436</v>
      </c>
      <c r="FQ15" s="44">
        <f t="shared" si="142"/>
        <v>972.9999999999999</v>
      </c>
      <c r="FR15" s="44">
        <f t="shared" si="143"/>
        <v>536.9999999999999</v>
      </c>
      <c r="FS15" s="45">
        <f t="shared" si="11"/>
        <v>8.949999999999998</v>
      </c>
      <c r="FT15" s="45">
        <f t="shared" si="144"/>
        <v>8</v>
      </c>
      <c r="FU15" s="45">
        <f t="shared" si="145"/>
        <v>0.9499999999999975</v>
      </c>
      <c r="FV15" s="44">
        <f t="shared" si="146"/>
        <v>0.5699999999999985</v>
      </c>
      <c r="FW15" s="45">
        <f t="shared" si="147"/>
        <v>8.569999999999999</v>
      </c>
      <c r="FX15" s="44">
        <f t="shared" si="148"/>
        <v>-17.000000000000114</v>
      </c>
      <c r="FY15" s="59">
        <f t="shared" si="156"/>
        <v>-13.000000000000227</v>
      </c>
    </row>
    <row r="16" spans="1:181" ht="13.5">
      <c r="A16" s="31">
        <f t="shared" si="12"/>
        <v>7</v>
      </c>
      <c r="B16" s="52">
        <v>724</v>
      </c>
      <c r="C16" s="44">
        <v>1648</v>
      </c>
      <c r="D16" s="44">
        <f t="shared" si="13"/>
        <v>7.24</v>
      </c>
      <c r="E16" s="44">
        <f t="shared" si="14"/>
        <v>7</v>
      </c>
      <c r="F16" s="44">
        <f t="shared" si="15"/>
        <v>24.00000000000002</v>
      </c>
      <c r="G16" s="44">
        <f t="shared" si="16"/>
        <v>444</v>
      </c>
      <c r="H16" s="44">
        <f t="shared" si="17"/>
        <v>1008</v>
      </c>
      <c r="I16" s="44">
        <f t="shared" si="18"/>
        <v>564</v>
      </c>
      <c r="J16" s="45">
        <f t="shared" si="0"/>
        <v>9.4</v>
      </c>
      <c r="K16" s="45">
        <f t="shared" si="82"/>
        <v>9</v>
      </c>
      <c r="L16" s="45">
        <f t="shared" si="83"/>
        <v>0.40000000000000036</v>
      </c>
      <c r="M16" s="44">
        <f t="shared" si="84"/>
        <v>0.2400000000000002</v>
      </c>
      <c r="N16" s="45">
        <f t="shared" si="85"/>
        <v>9.24</v>
      </c>
      <c r="O16" s="44">
        <f t="shared" si="86"/>
        <v>5</v>
      </c>
      <c r="P16" s="55">
        <f t="shared" si="149"/>
        <v>13.999999999999886</v>
      </c>
      <c r="Q16" s="43">
        <v>654</v>
      </c>
      <c r="R16" s="44">
        <v>1652</v>
      </c>
      <c r="S16" s="44">
        <f t="shared" si="19"/>
        <v>6.54</v>
      </c>
      <c r="T16" s="44">
        <f t="shared" si="20"/>
        <v>6</v>
      </c>
      <c r="U16" s="44">
        <f t="shared" si="21"/>
        <v>54</v>
      </c>
      <c r="V16" s="44">
        <f t="shared" si="22"/>
        <v>414</v>
      </c>
      <c r="W16" s="44">
        <f t="shared" si="23"/>
        <v>1012</v>
      </c>
      <c r="X16" s="44">
        <f t="shared" si="24"/>
        <v>598</v>
      </c>
      <c r="Y16" s="45">
        <f t="shared" si="1"/>
        <v>9.966666666666667</v>
      </c>
      <c r="Z16" s="45">
        <f t="shared" si="87"/>
        <v>9</v>
      </c>
      <c r="AA16" s="45">
        <f t="shared" si="88"/>
        <v>0.9666666666666668</v>
      </c>
      <c r="AB16" s="44">
        <f t="shared" si="89"/>
        <v>0.5800000000000001</v>
      </c>
      <c r="AC16" s="45">
        <f t="shared" si="90"/>
        <v>9.58</v>
      </c>
      <c r="AD16" s="44">
        <f t="shared" si="91"/>
        <v>-6</v>
      </c>
      <c r="AE16" s="46">
        <f t="shared" si="150"/>
        <v>47.999999999999886</v>
      </c>
      <c r="AF16" s="43">
        <v>621</v>
      </c>
      <c r="AG16" s="44">
        <v>1748</v>
      </c>
      <c r="AH16" s="44">
        <f t="shared" si="25"/>
        <v>6.21</v>
      </c>
      <c r="AI16" s="44">
        <f t="shared" si="26"/>
        <v>6</v>
      </c>
      <c r="AJ16" s="44">
        <f t="shared" si="27"/>
        <v>20.999999999999996</v>
      </c>
      <c r="AK16" s="44">
        <f t="shared" si="28"/>
        <v>381</v>
      </c>
      <c r="AL16" s="44">
        <f t="shared" si="29"/>
        <v>1068</v>
      </c>
      <c r="AM16" s="44">
        <f t="shared" si="30"/>
        <v>687</v>
      </c>
      <c r="AN16" s="45">
        <f t="shared" si="2"/>
        <v>11.45</v>
      </c>
      <c r="AO16" s="45">
        <f t="shared" si="92"/>
        <v>11</v>
      </c>
      <c r="AP16" s="45">
        <f t="shared" si="93"/>
        <v>0.4499999999999993</v>
      </c>
      <c r="AQ16" s="44">
        <f t="shared" si="94"/>
        <v>0.2699999999999996</v>
      </c>
      <c r="AR16" s="45">
        <f t="shared" si="95"/>
        <v>11.27</v>
      </c>
      <c r="AS16" s="44">
        <f t="shared" si="96"/>
        <v>-16.999999999999773</v>
      </c>
      <c r="AT16" s="46">
        <f t="shared" si="151"/>
        <v>136.9999999999999</v>
      </c>
      <c r="AU16" s="43">
        <v>523</v>
      </c>
      <c r="AV16" s="44">
        <v>1828</v>
      </c>
      <c r="AW16" s="44">
        <f t="shared" si="31"/>
        <v>5.23</v>
      </c>
      <c r="AX16" s="44">
        <f t="shared" si="32"/>
        <v>5</v>
      </c>
      <c r="AY16" s="44">
        <f t="shared" si="33"/>
        <v>23.000000000000043</v>
      </c>
      <c r="AZ16" s="44">
        <f t="shared" si="34"/>
        <v>323.00000000000006</v>
      </c>
      <c r="BA16" s="44">
        <f t="shared" si="35"/>
        <v>1108</v>
      </c>
      <c r="BB16" s="44">
        <f t="shared" si="36"/>
        <v>785</v>
      </c>
      <c r="BC16" s="45">
        <f t="shared" si="3"/>
        <v>13.083333333333334</v>
      </c>
      <c r="BD16" s="45">
        <f t="shared" si="97"/>
        <v>13</v>
      </c>
      <c r="BE16" s="45">
        <f t="shared" si="98"/>
        <v>0.08333333333333393</v>
      </c>
      <c r="BF16" s="44">
        <f t="shared" si="99"/>
        <v>0.05000000000000036</v>
      </c>
      <c r="BG16" s="45">
        <f t="shared" si="100"/>
        <v>13.05</v>
      </c>
      <c r="BH16" s="44">
        <f t="shared" si="101"/>
        <v>6.999999999999773</v>
      </c>
      <c r="BI16" s="46">
        <f t="shared" si="152"/>
        <v>234.9999999999999</v>
      </c>
      <c r="BJ16" s="43">
        <v>435</v>
      </c>
      <c r="BK16" s="44">
        <v>1905</v>
      </c>
      <c r="BL16" s="44">
        <f t="shared" si="37"/>
        <v>4.35</v>
      </c>
      <c r="BM16" s="44">
        <f t="shared" si="38"/>
        <v>4</v>
      </c>
      <c r="BN16" s="44">
        <f t="shared" si="39"/>
        <v>34.999999999999964</v>
      </c>
      <c r="BO16" s="44">
        <f t="shared" si="40"/>
        <v>274.99999999999994</v>
      </c>
      <c r="BP16" s="44">
        <f t="shared" si="41"/>
        <v>1145</v>
      </c>
      <c r="BQ16" s="44">
        <f t="shared" si="42"/>
        <v>870</v>
      </c>
      <c r="BR16" s="45">
        <f t="shared" si="4"/>
        <v>14.5</v>
      </c>
      <c r="BS16" s="45">
        <f t="shared" si="102"/>
        <v>14</v>
      </c>
      <c r="BT16" s="45">
        <f t="shared" si="103"/>
        <v>0.5</v>
      </c>
      <c r="BU16" s="44">
        <f t="shared" si="104"/>
        <v>0.3</v>
      </c>
      <c r="BV16" s="45">
        <f t="shared" si="105"/>
        <v>14.3</v>
      </c>
      <c r="BW16" s="44">
        <f t="shared" si="106"/>
        <v>2</v>
      </c>
      <c r="BX16" s="46">
        <f t="shared" si="153"/>
        <v>319.9999999999999</v>
      </c>
      <c r="BY16" s="43">
        <v>409</v>
      </c>
      <c r="BZ16" s="44">
        <v>1935</v>
      </c>
      <c r="CA16" s="44">
        <f t="shared" si="43"/>
        <v>4.09</v>
      </c>
      <c r="CB16" s="44">
        <f t="shared" si="44"/>
        <v>4</v>
      </c>
      <c r="CC16" s="44">
        <f t="shared" si="45"/>
        <v>8.999999999999986</v>
      </c>
      <c r="CD16" s="44">
        <f t="shared" si="46"/>
        <v>249</v>
      </c>
      <c r="CE16" s="44">
        <f t="shared" si="47"/>
        <v>1175.0000000000002</v>
      </c>
      <c r="CF16" s="44">
        <f t="shared" si="48"/>
        <v>926.0000000000002</v>
      </c>
      <c r="CG16" s="45">
        <f t="shared" si="5"/>
        <v>15.433333333333337</v>
      </c>
      <c r="CH16" s="45">
        <f t="shared" si="107"/>
        <v>15</v>
      </c>
      <c r="CI16" s="45">
        <f t="shared" si="108"/>
        <v>0.4333333333333371</v>
      </c>
      <c r="CJ16" s="44">
        <f t="shared" si="109"/>
        <v>0.2600000000000023</v>
      </c>
      <c r="CK16" s="45">
        <f t="shared" si="110"/>
        <v>15.260000000000002</v>
      </c>
      <c r="CL16" s="44">
        <f t="shared" si="111"/>
        <v>1.0000000000002274</v>
      </c>
      <c r="CM16" s="46">
        <f t="shared" si="49"/>
        <v>376.0000000000001</v>
      </c>
      <c r="CN16" s="43">
        <v>416</v>
      </c>
      <c r="CO16" s="44">
        <v>1939</v>
      </c>
      <c r="CP16" s="44">
        <f t="shared" si="50"/>
        <v>4.16</v>
      </c>
      <c r="CQ16" s="44">
        <f t="shared" si="51"/>
        <v>4</v>
      </c>
      <c r="CR16" s="44">
        <f t="shared" si="52"/>
        <v>16.000000000000014</v>
      </c>
      <c r="CS16" s="44">
        <f t="shared" si="53"/>
        <v>256</v>
      </c>
      <c r="CT16" s="44">
        <f t="shared" si="54"/>
        <v>1179</v>
      </c>
      <c r="CU16" s="44">
        <f t="shared" si="55"/>
        <v>923</v>
      </c>
      <c r="CV16" s="45">
        <f t="shared" si="6"/>
        <v>15.383333333333333</v>
      </c>
      <c r="CW16" s="45">
        <f t="shared" si="112"/>
        <v>15</v>
      </c>
      <c r="CX16" s="45">
        <f t="shared" si="113"/>
        <v>0.38333333333333286</v>
      </c>
      <c r="CY16" s="44">
        <f t="shared" si="114"/>
        <v>0.2299999999999997</v>
      </c>
      <c r="CZ16" s="45">
        <f t="shared" si="115"/>
        <v>15.23</v>
      </c>
      <c r="DA16" s="44">
        <f t="shared" si="116"/>
        <v>-1.9999999999997726</v>
      </c>
      <c r="DB16" s="46">
        <f t="shared" si="154"/>
        <v>372.9999999999999</v>
      </c>
      <c r="DC16" s="43">
        <v>447</v>
      </c>
      <c r="DD16" s="44">
        <v>1910</v>
      </c>
      <c r="DE16" s="44">
        <f t="shared" si="56"/>
        <v>4.47</v>
      </c>
      <c r="DF16" s="44">
        <f t="shared" si="57"/>
        <v>4</v>
      </c>
      <c r="DG16" s="44">
        <f t="shared" si="58"/>
        <v>46.99999999999997</v>
      </c>
      <c r="DH16" s="44">
        <f t="shared" si="59"/>
        <v>287</v>
      </c>
      <c r="DI16" s="44">
        <f t="shared" si="60"/>
        <v>1150.0000000000002</v>
      </c>
      <c r="DJ16" s="44">
        <f t="shared" si="61"/>
        <v>863.0000000000002</v>
      </c>
      <c r="DK16" s="45">
        <f t="shared" si="7"/>
        <v>14.383333333333336</v>
      </c>
      <c r="DL16" s="45">
        <f t="shared" si="117"/>
        <v>14</v>
      </c>
      <c r="DM16" s="45">
        <f t="shared" si="118"/>
        <v>0.3833333333333364</v>
      </c>
      <c r="DN16" s="44">
        <f t="shared" si="119"/>
        <v>0.23000000000000184</v>
      </c>
      <c r="DO16" s="45">
        <f t="shared" si="120"/>
        <v>14.230000000000002</v>
      </c>
      <c r="DP16" s="44">
        <f t="shared" si="121"/>
        <v>-1.9999999999997726</v>
      </c>
      <c r="DQ16" s="46">
        <f t="shared" si="62"/>
        <v>313.0000000000001</v>
      </c>
      <c r="DR16" s="43">
        <v>523</v>
      </c>
      <c r="DS16" s="44">
        <v>1818</v>
      </c>
      <c r="DT16" s="44">
        <f t="shared" si="63"/>
        <v>5.23</v>
      </c>
      <c r="DU16" s="44">
        <f t="shared" si="64"/>
        <v>5</v>
      </c>
      <c r="DV16" s="44">
        <f t="shared" si="65"/>
        <v>23.000000000000043</v>
      </c>
      <c r="DW16" s="44">
        <f t="shared" si="66"/>
        <v>323.00000000000006</v>
      </c>
      <c r="DX16" s="44">
        <f t="shared" si="67"/>
        <v>1098</v>
      </c>
      <c r="DY16" s="44">
        <f t="shared" si="68"/>
        <v>775</v>
      </c>
      <c r="DZ16" s="45">
        <f t="shared" si="8"/>
        <v>12.916666666666666</v>
      </c>
      <c r="EA16" s="45">
        <f t="shared" si="122"/>
        <v>12</v>
      </c>
      <c r="EB16" s="45">
        <f t="shared" si="123"/>
        <v>0.9166666666666661</v>
      </c>
      <c r="EC16" s="44">
        <f t="shared" si="124"/>
        <v>0.5499999999999996</v>
      </c>
      <c r="ED16" s="45">
        <f t="shared" si="125"/>
        <v>12.549999999999999</v>
      </c>
      <c r="EE16" s="44">
        <f t="shared" si="126"/>
        <v>-3</v>
      </c>
      <c r="EF16" s="46">
        <f t="shared" si="69"/>
        <v>224.9999999999999</v>
      </c>
      <c r="EG16" s="43">
        <v>558</v>
      </c>
      <c r="EH16" s="44">
        <v>1722</v>
      </c>
      <c r="EI16" s="44">
        <f t="shared" si="70"/>
        <v>5.58</v>
      </c>
      <c r="EJ16" s="44">
        <f t="shared" si="71"/>
        <v>5</v>
      </c>
      <c r="EK16" s="44">
        <f t="shared" si="72"/>
        <v>58.00000000000001</v>
      </c>
      <c r="EL16" s="44">
        <f t="shared" si="73"/>
        <v>358</v>
      </c>
      <c r="EM16" s="44">
        <f t="shared" si="74"/>
        <v>1042</v>
      </c>
      <c r="EN16" s="44">
        <f t="shared" si="75"/>
        <v>684</v>
      </c>
      <c r="EO16" s="45">
        <f t="shared" si="9"/>
        <v>11.4</v>
      </c>
      <c r="EP16" s="45">
        <f t="shared" si="127"/>
        <v>11</v>
      </c>
      <c r="EQ16" s="45">
        <f t="shared" si="128"/>
        <v>0.40000000000000036</v>
      </c>
      <c r="ER16" s="44">
        <f t="shared" si="129"/>
        <v>0.2400000000000002</v>
      </c>
      <c r="ES16" s="45">
        <f t="shared" si="130"/>
        <v>11.24</v>
      </c>
      <c r="ET16" s="44">
        <f t="shared" si="131"/>
        <v>-21</v>
      </c>
      <c r="EU16" s="46">
        <f t="shared" si="132"/>
        <v>133.9999999999999</v>
      </c>
      <c r="EV16" s="43">
        <v>640</v>
      </c>
      <c r="EW16" s="44">
        <v>1634</v>
      </c>
      <c r="EX16" s="44">
        <f t="shared" si="76"/>
        <v>6.4</v>
      </c>
      <c r="EY16" s="44">
        <f t="shared" si="77"/>
        <v>6</v>
      </c>
      <c r="EZ16" s="44">
        <f t="shared" si="78"/>
        <v>40.000000000000036</v>
      </c>
      <c r="FA16" s="44">
        <f t="shared" si="79"/>
        <v>400.00000000000006</v>
      </c>
      <c r="FB16" s="44">
        <f t="shared" si="80"/>
        <v>994</v>
      </c>
      <c r="FC16" s="44">
        <f t="shared" si="81"/>
        <v>594</v>
      </c>
      <c r="FD16" s="45">
        <f t="shared" si="10"/>
        <v>9.9</v>
      </c>
      <c r="FE16" s="45">
        <f t="shared" si="133"/>
        <v>9</v>
      </c>
      <c r="FF16" s="45">
        <f t="shared" si="134"/>
        <v>0.9000000000000004</v>
      </c>
      <c r="FG16" s="44">
        <f t="shared" si="135"/>
        <v>0.5400000000000003</v>
      </c>
      <c r="FH16" s="45">
        <f t="shared" si="136"/>
        <v>9.540000000000001</v>
      </c>
      <c r="FI16" s="44">
        <f t="shared" si="137"/>
        <v>-3.0000000000001137</v>
      </c>
      <c r="FJ16" s="46">
        <f t="shared" si="155"/>
        <v>43.999999999999886</v>
      </c>
      <c r="FK16" s="99">
        <v>709</v>
      </c>
      <c r="FL16" s="100">
        <v>1732</v>
      </c>
      <c r="FM16" s="100">
        <f t="shared" si="138"/>
        <v>7.09</v>
      </c>
      <c r="FN16" s="100">
        <f t="shared" si="139"/>
        <v>7</v>
      </c>
      <c r="FO16" s="100">
        <f t="shared" si="140"/>
        <v>8.999999999999986</v>
      </c>
      <c r="FP16" s="100">
        <f t="shared" si="141"/>
        <v>429</v>
      </c>
      <c r="FQ16" s="100">
        <f t="shared" si="142"/>
        <v>1052</v>
      </c>
      <c r="FR16" s="100">
        <f t="shared" si="143"/>
        <v>623</v>
      </c>
      <c r="FS16" s="101">
        <f t="shared" si="11"/>
        <v>10.383333333333333</v>
      </c>
      <c r="FT16" s="101">
        <f t="shared" si="144"/>
        <v>10</v>
      </c>
      <c r="FU16" s="101">
        <f t="shared" si="145"/>
        <v>0.38333333333333286</v>
      </c>
      <c r="FV16" s="100">
        <f t="shared" si="146"/>
        <v>0.2299999999999997</v>
      </c>
      <c r="FW16" s="101">
        <f t="shared" si="147"/>
        <v>10.23</v>
      </c>
      <c r="FX16" s="100">
        <f t="shared" si="148"/>
        <v>86.00000000000011</v>
      </c>
      <c r="FY16" s="102">
        <f t="shared" si="156"/>
        <v>72.99999999999989</v>
      </c>
    </row>
    <row r="17" spans="1:181" ht="13.5">
      <c r="A17" s="31">
        <f t="shared" si="12"/>
        <v>8</v>
      </c>
      <c r="B17" s="52">
        <v>729</v>
      </c>
      <c r="C17" s="44">
        <v>1631</v>
      </c>
      <c r="D17" s="44">
        <f t="shared" si="13"/>
        <v>7.29</v>
      </c>
      <c r="E17" s="44">
        <f t="shared" si="14"/>
        <v>7</v>
      </c>
      <c r="F17" s="44">
        <f t="shared" si="15"/>
        <v>29.000000000000004</v>
      </c>
      <c r="G17" s="44">
        <f t="shared" si="16"/>
        <v>449</v>
      </c>
      <c r="H17" s="44">
        <f t="shared" si="17"/>
        <v>990.9999999999999</v>
      </c>
      <c r="I17" s="44">
        <f t="shared" si="18"/>
        <v>541.9999999999999</v>
      </c>
      <c r="J17" s="45">
        <f t="shared" si="0"/>
        <v>9.033333333333331</v>
      </c>
      <c r="K17" s="45">
        <f t="shared" si="82"/>
        <v>9</v>
      </c>
      <c r="L17" s="45">
        <f t="shared" si="83"/>
        <v>0.03333333333333144</v>
      </c>
      <c r="M17" s="44">
        <f t="shared" si="84"/>
        <v>0.019999999999998862</v>
      </c>
      <c r="N17" s="45">
        <f t="shared" si="85"/>
        <v>9.02</v>
      </c>
      <c r="O17" s="44">
        <f t="shared" si="86"/>
        <v>-22.000000000000114</v>
      </c>
      <c r="P17" s="55">
        <f t="shared" si="149"/>
        <v>-8.000000000000227</v>
      </c>
      <c r="Q17" s="43">
        <v>704</v>
      </c>
      <c r="R17" s="44">
        <v>1711</v>
      </c>
      <c r="S17" s="44">
        <f t="shared" si="19"/>
        <v>7.04</v>
      </c>
      <c r="T17" s="44">
        <f t="shared" si="20"/>
        <v>7</v>
      </c>
      <c r="U17" s="44">
        <f t="shared" si="21"/>
        <v>4.0000000000000036</v>
      </c>
      <c r="V17" s="44">
        <f t="shared" si="22"/>
        <v>424</v>
      </c>
      <c r="W17" s="44">
        <f t="shared" si="23"/>
        <v>1031</v>
      </c>
      <c r="X17" s="44">
        <f t="shared" si="24"/>
        <v>607</v>
      </c>
      <c r="Y17" s="45">
        <f t="shared" si="1"/>
        <v>10.116666666666667</v>
      </c>
      <c r="Z17" s="45">
        <f t="shared" si="87"/>
        <v>10</v>
      </c>
      <c r="AA17" s="45">
        <f t="shared" si="88"/>
        <v>0.11666666666666714</v>
      </c>
      <c r="AB17" s="44">
        <f t="shared" si="89"/>
        <v>0.07000000000000028</v>
      </c>
      <c r="AC17" s="45">
        <f t="shared" si="90"/>
        <v>10.07</v>
      </c>
      <c r="AD17" s="44">
        <f t="shared" si="91"/>
        <v>9</v>
      </c>
      <c r="AE17" s="46">
        <f t="shared" si="150"/>
        <v>56.999999999999886</v>
      </c>
      <c r="AF17" s="43">
        <v>619</v>
      </c>
      <c r="AG17" s="44">
        <v>1750</v>
      </c>
      <c r="AH17" s="44">
        <f t="shared" si="25"/>
        <v>6.19</v>
      </c>
      <c r="AI17" s="44">
        <f t="shared" si="26"/>
        <v>6</v>
      </c>
      <c r="AJ17" s="44">
        <f t="shared" si="27"/>
        <v>19.00000000000004</v>
      </c>
      <c r="AK17" s="44">
        <f t="shared" si="28"/>
        <v>379.00000000000006</v>
      </c>
      <c r="AL17" s="44">
        <f t="shared" si="29"/>
        <v>1070</v>
      </c>
      <c r="AM17" s="44">
        <f t="shared" si="30"/>
        <v>691</v>
      </c>
      <c r="AN17" s="45">
        <f t="shared" si="2"/>
        <v>11.516666666666667</v>
      </c>
      <c r="AO17" s="45">
        <f t="shared" si="92"/>
        <v>11</v>
      </c>
      <c r="AP17" s="45">
        <f t="shared" si="93"/>
        <v>0.5166666666666675</v>
      </c>
      <c r="AQ17" s="44">
        <f t="shared" si="94"/>
        <v>0.3100000000000005</v>
      </c>
      <c r="AR17" s="45">
        <f t="shared" si="95"/>
        <v>11.31</v>
      </c>
      <c r="AS17" s="44">
        <f t="shared" si="96"/>
        <v>4</v>
      </c>
      <c r="AT17" s="46">
        <f t="shared" si="151"/>
        <v>140.9999999999999</v>
      </c>
      <c r="AU17" s="99">
        <v>517</v>
      </c>
      <c r="AV17" s="100">
        <v>1818</v>
      </c>
      <c r="AW17" s="100">
        <f t="shared" si="31"/>
        <v>5.17</v>
      </c>
      <c r="AX17" s="100">
        <f t="shared" si="32"/>
        <v>5</v>
      </c>
      <c r="AY17" s="100">
        <f t="shared" si="33"/>
        <v>16.999999999999993</v>
      </c>
      <c r="AZ17" s="100">
        <f t="shared" si="34"/>
        <v>317</v>
      </c>
      <c r="BA17" s="100">
        <f t="shared" si="35"/>
        <v>1098</v>
      </c>
      <c r="BB17" s="100">
        <f t="shared" si="36"/>
        <v>781</v>
      </c>
      <c r="BC17" s="101">
        <f t="shared" si="3"/>
        <v>13.016666666666667</v>
      </c>
      <c r="BD17" s="101">
        <f t="shared" si="97"/>
        <v>13</v>
      </c>
      <c r="BE17" s="101">
        <f t="shared" si="98"/>
        <v>0.016666666666667496</v>
      </c>
      <c r="BF17" s="100">
        <f t="shared" si="99"/>
        <v>0.010000000000000498</v>
      </c>
      <c r="BG17" s="101">
        <f t="shared" si="100"/>
        <v>13.01</v>
      </c>
      <c r="BH17" s="100">
        <f t="shared" si="101"/>
        <v>-4</v>
      </c>
      <c r="BI17" s="102">
        <f t="shared" si="152"/>
        <v>230.9999999999999</v>
      </c>
      <c r="BJ17" s="43">
        <v>433</v>
      </c>
      <c r="BK17" s="44">
        <v>1906</v>
      </c>
      <c r="BL17" s="44">
        <f t="shared" si="37"/>
        <v>4.33</v>
      </c>
      <c r="BM17" s="44">
        <f t="shared" si="38"/>
        <v>4</v>
      </c>
      <c r="BN17" s="44">
        <f t="shared" si="39"/>
        <v>33.00000000000001</v>
      </c>
      <c r="BO17" s="44">
        <f t="shared" si="40"/>
        <v>273</v>
      </c>
      <c r="BP17" s="44">
        <f t="shared" si="41"/>
        <v>1145.9999999999998</v>
      </c>
      <c r="BQ17" s="44">
        <f t="shared" si="42"/>
        <v>872.9999999999998</v>
      </c>
      <c r="BR17" s="45">
        <f t="shared" si="4"/>
        <v>14.549999999999995</v>
      </c>
      <c r="BS17" s="45">
        <f t="shared" si="102"/>
        <v>14</v>
      </c>
      <c r="BT17" s="45">
        <f t="shared" si="103"/>
        <v>0.5499999999999954</v>
      </c>
      <c r="BU17" s="44">
        <f t="shared" si="104"/>
        <v>0.32999999999999724</v>
      </c>
      <c r="BV17" s="45">
        <f t="shared" si="105"/>
        <v>14.329999999999997</v>
      </c>
      <c r="BW17" s="44">
        <f t="shared" si="106"/>
        <v>2.9999999999997726</v>
      </c>
      <c r="BX17" s="46">
        <f t="shared" si="153"/>
        <v>322.99999999999966</v>
      </c>
      <c r="BY17" s="43">
        <v>408</v>
      </c>
      <c r="BZ17" s="44">
        <v>1936</v>
      </c>
      <c r="CA17" s="44">
        <f t="shared" si="43"/>
        <v>4.08</v>
      </c>
      <c r="CB17" s="44">
        <f t="shared" si="44"/>
        <v>4</v>
      </c>
      <c r="CC17" s="44">
        <f t="shared" si="45"/>
        <v>8.000000000000007</v>
      </c>
      <c r="CD17" s="44">
        <f t="shared" si="46"/>
        <v>248</v>
      </c>
      <c r="CE17" s="44">
        <f t="shared" si="47"/>
        <v>1176</v>
      </c>
      <c r="CF17" s="44">
        <f t="shared" si="48"/>
        <v>928</v>
      </c>
      <c r="CG17" s="45">
        <f t="shared" si="5"/>
        <v>15.466666666666667</v>
      </c>
      <c r="CH17" s="45">
        <f t="shared" si="107"/>
        <v>15</v>
      </c>
      <c r="CI17" s="45">
        <f t="shared" si="108"/>
        <v>0.4666666666666668</v>
      </c>
      <c r="CJ17" s="44">
        <f t="shared" si="109"/>
        <v>0.2800000000000001</v>
      </c>
      <c r="CK17" s="45">
        <f t="shared" si="110"/>
        <v>15.28</v>
      </c>
      <c r="CL17" s="44">
        <f t="shared" si="111"/>
        <v>1.9999999999997726</v>
      </c>
      <c r="CM17" s="46">
        <f t="shared" si="49"/>
        <v>377.9999999999999</v>
      </c>
      <c r="CN17" s="43">
        <v>417</v>
      </c>
      <c r="CO17" s="44">
        <v>1939</v>
      </c>
      <c r="CP17" s="44">
        <f t="shared" si="50"/>
        <v>4.17</v>
      </c>
      <c r="CQ17" s="44">
        <f t="shared" si="51"/>
        <v>4</v>
      </c>
      <c r="CR17" s="44">
        <f t="shared" si="52"/>
        <v>16.999999999999993</v>
      </c>
      <c r="CS17" s="44">
        <f t="shared" si="53"/>
        <v>257</v>
      </c>
      <c r="CT17" s="44">
        <f t="shared" si="54"/>
        <v>1179</v>
      </c>
      <c r="CU17" s="44">
        <f t="shared" si="55"/>
        <v>922</v>
      </c>
      <c r="CV17" s="45">
        <f t="shared" si="6"/>
        <v>15.366666666666667</v>
      </c>
      <c r="CW17" s="45">
        <f t="shared" si="112"/>
        <v>15</v>
      </c>
      <c r="CX17" s="45">
        <f t="shared" si="113"/>
        <v>0.36666666666666714</v>
      </c>
      <c r="CY17" s="44">
        <f t="shared" si="114"/>
        <v>0.22000000000000028</v>
      </c>
      <c r="CZ17" s="45">
        <f t="shared" si="115"/>
        <v>15.22</v>
      </c>
      <c r="DA17" s="44">
        <f t="shared" si="116"/>
        <v>-1</v>
      </c>
      <c r="DB17" s="46">
        <f t="shared" si="154"/>
        <v>371.9999999999999</v>
      </c>
      <c r="DC17" s="43">
        <v>448</v>
      </c>
      <c r="DD17" s="44">
        <v>1908</v>
      </c>
      <c r="DE17" s="44">
        <f t="shared" si="56"/>
        <v>4.48</v>
      </c>
      <c r="DF17" s="44">
        <f t="shared" si="57"/>
        <v>4</v>
      </c>
      <c r="DG17" s="44">
        <f t="shared" si="58"/>
        <v>48.00000000000004</v>
      </c>
      <c r="DH17" s="44">
        <f t="shared" si="59"/>
        <v>288.00000000000006</v>
      </c>
      <c r="DI17" s="44">
        <f t="shared" si="60"/>
        <v>1147.9999999999998</v>
      </c>
      <c r="DJ17" s="44">
        <f t="shared" si="61"/>
        <v>859.9999999999998</v>
      </c>
      <c r="DK17" s="45">
        <f t="shared" si="7"/>
        <v>14.33333333333333</v>
      </c>
      <c r="DL17" s="45">
        <f t="shared" si="117"/>
        <v>14</v>
      </c>
      <c r="DM17" s="45">
        <f t="shared" si="118"/>
        <v>0.3333333333333304</v>
      </c>
      <c r="DN17" s="44">
        <f t="shared" si="119"/>
        <v>0.19999999999999823</v>
      </c>
      <c r="DO17" s="45">
        <f t="shared" si="120"/>
        <v>14.199999999999998</v>
      </c>
      <c r="DP17" s="44">
        <f t="shared" si="121"/>
        <v>-3.0000000000004547</v>
      </c>
      <c r="DQ17" s="46">
        <f t="shared" si="62"/>
        <v>309.99999999999966</v>
      </c>
      <c r="DR17" s="43">
        <v>524</v>
      </c>
      <c r="DS17" s="44">
        <v>1816</v>
      </c>
      <c r="DT17" s="44">
        <f t="shared" si="63"/>
        <v>5.24</v>
      </c>
      <c r="DU17" s="44">
        <f t="shared" si="64"/>
        <v>5</v>
      </c>
      <c r="DV17" s="44">
        <f t="shared" si="65"/>
        <v>24.00000000000002</v>
      </c>
      <c r="DW17" s="44">
        <f t="shared" si="66"/>
        <v>324</v>
      </c>
      <c r="DX17" s="44">
        <f t="shared" si="67"/>
        <v>1096</v>
      </c>
      <c r="DY17" s="44">
        <f t="shared" si="68"/>
        <v>772</v>
      </c>
      <c r="DZ17" s="45">
        <f t="shared" si="8"/>
        <v>12.866666666666667</v>
      </c>
      <c r="EA17" s="45">
        <f t="shared" si="122"/>
        <v>12</v>
      </c>
      <c r="EB17" s="45">
        <f t="shared" si="123"/>
        <v>0.8666666666666671</v>
      </c>
      <c r="EC17" s="44">
        <f t="shared" si="124"/>
        <v>0.5200000000000002</v>
      </c>
      <c r="ED17" s="45">
        <f t="shared" si="125"/>
        <v>12.52</v>
      </c>
      <c r="EE17" s="44">
        <f t="shared" si="126"/>
        <v>-3</v>
      </c>
      <c r="EF17" s="46">
        <f t="shared" si="69"/>
        <v>221.9999999999999</v>
      </c>
      <c r="EG17" s="43">
        <v>559</v>
      </c>
      <c r="EH17" s="44">
        <v>1720</v>
      </c>
      <c r="EI17" s="44">
        <f t="shared" si="70"/>
        <v>5.59</v>
      </c>
      <c r="EJ17" s="44">
        <f t="shared" si="71"/>
        <v>5</v>
      </c>
      <c r="EK17" s="44">
        <f t="shared" si="72"/>
        <v>58.999999999999986</v>
      </c>
      <c r="EL17" s="44">
        <f t="shared" si="73"/>
        <v>359</v>
      </c>
      <c r="EM17" s="44">
        <f t="shared" si="74"/>
        <v>1040</v>
      </c>
      <c r="EN17" s="44">
        <f t="shared" si="75"/>
        <v>681</v>
      </c>
      <c r="EO17" s="45">
        <f t="shared" si="9"/>
        <v>11.35</v>
      </c>
      <c r="EP17" s="45">
        <f t="shared" si="127"/>
        <v>11</v>
      </c>
      <c r="EQ17" s="45">
        <f t="shared" si="128"/>
        <v>0.34999999999999964</v>
      </c>
      <c r="ER17" s="44">
        <f t="shared" si="129"/>
        <v>0.2099999999999998</v>
      </c>
      <c r="ES17" s="45">
        <f t="shared" si="130"/>
        <v>11.209999999999999</v>
      </c>
      <c r="ET17" s="44">
        <f t="shared" si="131"/>
        <v>-3</v>
      </c>
      <c r="EU17" s="46">
        <f t="shared" si="132"/>
        <v>130.9999999999999</v>
      </c>
      <c r="EV17" s="43">
        <v>641</v>
      </c>
      <c r="EW17" s="44">
        <v>1632</v>
      </c>
      <c r="EX17" s="44">
        <f t="shared" si="76"/>
        <v>6.41</v>
      </c>
      <c r="EY17" s="44">
        <f t="shared" si="77"/>
        <v>6</v>
      </c>
      <c r="EZ17" s="44">
        <f t="shared" si="78"/>
        <v>41.000000000000014</v>
      </c>
      <c r="FA17" s="44">
        <f t="shared" si="79"/>
        <v>401</v>
      </c>
      <c r="FB17" s="44">
        <f t="shared" si="80"/>
        <v>992</v>
      </c>
      <c r="FC17" s="44">
        <f t="shared" si="81"/>
        <v>591</v>
      </c>
      <c r="FD17" s="45">
        <f t="shared" si="10"/>
        <v>9.85</v>
      </c>
      <c r="FE17" s="45">
        <f t="shared" si="133"/>
        <v>9</v>
      </c>
      <c r="FF17" s="45">
        <f t="shared" si="134"/>
        <v>0.8499999999999996</v>
      </c>
      <c r="FG17" s="44">
        <f t="shared" si="135"/>
        <v>0.5099999999999998</v>
      </c>
      <c r="FH17" s="45">
        <f t="shared" si="136"/>
        <v>9.51</v>
      </c>
      <c r="FI17" s="44">
        <f t="shared" si="137"/>
        <v>-3</v>
      </c>
      <c r="FJ17" s="46">
        <f t="shared" si="155"/>
        <v>40.999999999999886</v>
      </c>
      <c r="FK17" s="43">
        <v>718</v>
      </c>
      <c r="FL17" s="44">
        <v>1613</v>
      </c>
      <c r="FM17" s="44">
        <f t="shared" si="138"/>
        <v>7.18</v>
      </c>
      <c r="FN17" s="44">
        <f t="shared" si="139"/>
        <v>7</v>
      </c>
      <c r="FO17" s="44">
        <f t="shared" si="140"/>
        <v>17.99999999999997</v>
      </c>
      <c r="FP17" s="44">
        <f t="shared" si="141"/>
        <v>438</v>
      </c>
      <c r="FQ17" s="44">
        <f t="shared" si="142"/>
        <v>972.9999999999999</v>
      </c>
      <c r="FR17" s="44">
        <f t="shared" si="143"/>
        <v>534.9999999999999</v>
      </c>
      <c r="FS17" s="45">
        <f t="shared" si="11"/>
        <v>8.916666666666664</v>
      </c>
      <c r="FT17" s="45">
        <f t="shared" si="144"/>
        <v>8</v>
      </c>
      <c r="FU17" s="45">
        <f t="shared" si="145"/>
        <v>0.9166666666666643</v>
      </c>
      <c r="FV17" s="44">
        <f t="shared" si="146"/>
        <v>0.5499999999999986</v>
      </c>
      <c r="FW17" s="45">
        <f t="shared" si="147"/>
        <v>8.549999999999999</v>
      </c>
      <c r="FX17" s="44">
        <f t="shared" si="148"/>
        <v>-88.00000000000011</v>
      </c>
      <c r="FY17" s="59">
        <f t="shared" si="156"/>
        <v>-15.000000000000227</v>
      </c>
    </row>
    <row r="18" spans="1:181" ht="13.5">
      <c r="A18" s="31">
        <f t="shared" si="12"/>
        <v>9</v>
      </c>
      <c r="B18" s="44">
        <v>715</v>
      </c>
      <c r="C18" s="44">
        <v>1632</v>
      </c>
      <c r="D18" s="44">
        <f t="shared" si="13"/>
        <v>7.15</v>
      </c>
      <c r="E18" s="44">
        <f t="shared" si="14"/>
        <v>7</v>
      </c>
      <c r="F18" s="44">
        <f t="shared" si="15"/>
        <v>15.000000000000036</v>
      </c>
      <c r="G18" s="44">
        <f t="shared" si="16"/>
        <v>435.00000000000006</v>
      </c>
      <c r="H18" s="44">
        <f t="shared" si="17"/>
        <v>992</v>
      </c>
      <c r="I18" s="44">
        <f t="shared" si="18"/>
        <v>557</v>
      </c>
      <c r="J18" s="45">
        <f t="shared" si="0"/>
        <v>9.283333333333333</v>
      </c>
      <c r="K18" s="45">
        <f t="shared" si="82"/>
        <v>9</v>
      </c>
      <c r="L18" s="45">
        <f t="shared" si="83"/>
        <v>0.2833333333333332</v>
      </c>
      <c r="M18" s="44">
        <f t="shared" si="84"/>
        <v>0.16999999999999993</v>
      </c>
      <c r="N18" s="45">
        <f t="shared" si="85"/>
        <v>9.17</v>
      </c>
      <c r="O18" s="44">
        <f t="shared" si="86"/>
        <v>15.000000000000114</v>
      </c>
      <c r="P18" s="55">
        <f t="shared" si="149"/>
        <v>6.999999999999886</v>
      </c>
      <c r="Q18" s="99">
        <v>649</v>
      </c>
      <c r="R18" s="100">
        <v>1711</v>
      </c>
      <c r="S18" s="100">
        <f t="shared" si="19"/>
        <v>6.49</v>
      </c>
      <c r="T18" s="100">
        <f t="shared" si="20"/>
        <v>6</v>
      </c>
      <c r="U18" s="100">
        <f t="shared" si="21"/>
        <v>49.00000000000002</v>
      </c>
      <c r="V18" s="100">
        <f t="shared" si="22"/>
        <v>409</v>
      </c>
      <c r="W18" s="100">
        <f t="shared" si="23"/>
        <v>1031</v>
      </c>
      <c r="X18" s="100">
        <f t="shared" si="24"/>
        <v>622</v>
      </c>
      <c r="Y18" s="101">
        <f t="shared" si="1"/>
        <v>10.366666666666667</v>
      </c>
      <c r="Z18" s="101">
        <f t="shared" si="87"/>
        <v>10</v>
      </c>
      <c r="AA18" s="101">
        <f t="shared" si="88"/>
        <v>0.36666666666666714</v>
      </c>
      <c r="AB18" s="100">
        <f t="shared" si="89"/>
        <v>0.22000000000000028</v>
      </c>
      <c r="AC18" s="101">
        <f t="shared" si="90"/>
        <v>10.22</v>
      </c>
      <c r="AD18" s="100">
        <f t="shared" si="91"/>
        <v>15</v>
      </c>
      <c r="AE18" s="102">
        <f t="shared" si="150"/>
        <v>71.99999999999989</v>
      </c>
      <c r="AF18" s="43">
        <v>617</v>
      </c>
      <c r="AG18" s="44">
        <v>1751</v>
      </c>
      <c r="AH18" s="44">
        <f t="shared" si="25"/>
        <v>6.17</v>
      </c>
      <c r="AI18" s="44">
        <f t="shared" si="26"/>
        <v>6</v>
      </c>
      <c r="AJ18" s="44">
        <f t="shared" si="27"/>
        <v>16.999999999999993</v>
      </c>
      <c r="AK18" s="44">
        <f t="shared" si="28"/>
        <v>377</v>
      </c>
      <c r="AL18" s="44">
        <f t="shared" si="29"/>
        <v>1071.0000000000002</v>
      </c>
      <c r="AM18" s="44">
        <f t="shared" si="30"/>
        <v>694.0000000000002</v>
      </c>
      <c r="AN18" s="45">
        <f t="shared" si="2"/>
        <v>11.56666666666667</v>
      </c>
      <c r="AO18" s="45">
        <f t="shared" si="92"/>
        <v>11</v>
      </c>
      <c r="AP18" s="45">
        <f t="shared" si="93"/>
        <v>0.56666666666667</v>
      </c>
      <c r="AQ18" s="44">
        <f t="shared" si="94"/>
        <v>0.34000000000000197</v>
      </c>
      <c r="AR18" s="45">
        <f t="shared" si="95"/>
        <v>11.340000000000002</v>
      </c>
      <c r="AS18" s="44">
        <f t="shared" si="96"/>
        <v>3.0000000000002274</v>
      </c>
      <c r="AT18" s="46">
        <f t="shared" si="151"/>
        <v>144.0000000000001</v>
      </c>
      <c r="AU18" s="43">
        <v>515</v>
      </c>
      <c r="AV18" s="44">
        <v>1822</v>
      </c>
      <c r="AW18" s="44">
        <f t="shared" si="31"/>
        <v>5.15</v>
      </c>
      <c r="AX18" s="44">
        <f t="shared" si="32"/>
        <v>5</v>
      </c>
      <c r="AY18" s="44">
        <f t="shared" si="33"/>
        <v>15.000000000000036</v>
      </c>
      <c r="AZ18" s="44">
        <f t="shared" si="34"/>
        <v>315.00000000000006</v>
      </c>
      <c r="BA18" s="44">
        <f t="shared" si="35"/>
        <v>1102</v>
      </c>
      <c r="BB18" s="44">
        <f t="shared" si="36"/>
        <v>787</v>
      </c>
      <c r="BC18" s="45">
        <f t="shared" si="3"/>
        <v>13.116666666666667</v>
      </c>
      <c r="BD18" s="45">
        <f t="shared" si="97"/>
        <v>13</v>
      </c>
      <c r="BE18" s="45">
        <f t="shared" si="98"/>
        <v>0.11666666666666714</v>
      </c>
      <c r="BF18" s="44">
        <f t="shared" si="99"/>
        <v>0.07000000000000028</v>
      </c>
      <c r="BG18" s="45">
        <f t="shared" si="100"/>
        <v>13.07</v>
      </c>
      <c r="BH18" s="44">
        <f t="shared" si="101"/>
        <v>6</v>
      </c>
      <c r="BI18" s="46">
        <f t="shared" si="152"/>
        <v>236.9999999999999</v>
      </c>
      <c r="BJ18" s="43">
        <v>432</v>
      </c>
      <c r="BK18" s="44">
        <v>1908</v>
      </c>
      <c r="BL18" s="44">
        <f t="shared" si="37"/>
        <v>4.32</v>
      </c>
      <c r="BM18" s="44">
        <f t="shared" si="38"/>
        <v>4</v>
      </c>
      <c r="BN18" s="44">
        <f t="shared" si="39"/>
        <v>32.00000000000003</v>
      </c>
      <c r="BO18" s="44">
        <f t="shared" si="40"/>
        <v>272</v>
      </c>
      <c r="BP18" s="44">
        <f t="shared" si="41"/>
        <v>1147.9999999999998</v>
      </c>
      <c r="BQ18" s="44">
        <f t="shared" si="42"/>
        <v>875.9999999999998</v>
      </c>
      <c r="BR18" s="45">
        <f t="shared" si="4"/>
        <v>14.599999999999996</v>
      </c>
      <c r="BS18" s="45">
        <f t="shared" si="102"/>
        <v>14</v>
      </c>
      <c r="BT18" s="45">
        <f t="shared" si="103"/>
        <v>0.5999999999999961</v>
      </c>
      <c r="BU18" s="44">
        <f t="shared" si="104"/>
        <v>0.35999999999999766</v>
      </c>
      <c r="BV18" s="45">
        <f t="shared" si="105"/>
        <v>14.359999999999998</v>
      </c>
      <c r="BW18" s="44">
        <f t="shared" si="106"/>
        <v>3</v>
      </c>
      <c r="BX18" s="46">
        <f t="shared" si="153"/>
        <v>325.99999999999966</v>
      </c>
      <c r="BY18" s="43">
        <v>410</v>
      </c>
      <c r="BZ18" s="44">
        <v>1919</v>
      </c>
      <c r="CA18" s="44">
        <f t="shared" si="43"/>
        <v>4.1</v>
      </c>
      <c r="CB18" s="44">
        <f t="shared" si="44"/>
        <v>4</v>
      </c>
      <c r="CC18" s="44">
        <f t="shared" si="45"/>
        <v>9.999999999999964</v>
      </c>
      <c r="CD18" s="44">
        <f t="shared" si="46"/>
        <v>249.99999999999997</v>
      </c>
      <c r="CE18" s="44">
        <f t="shared" si="47"/>
        <v>1159.0000000000002</v>
      </c>
      <c r="CF18" s="44">
        <f t="shared" si="48"/>
        <v>909.0000000000002</v>
      </c>
      <c r="CG18" s="45">
        <f t="shared" si="5"/>
        <v>15.150000000000004</v>
      </c>
      <c r="CH18" s="45">
        <f t="shared" si="107"/>
        <v>15</v>
      </c>
      <c r="CI18" s="45">
        <f t="shared" si="108"/>
        <v>0.1500000000000039</v>
      </c>
      <c r="CJ18" s="44">
        <f t="shared" si="109"/>
        <v>0.09000000000000234</v>
      </c>
      <c r="CK18" s="45">
        <f t="shared" si="110"/>
        <v>15.090000000000002</v>
      </c>
      <c r="CL18" s="44">
        <f t="shared" si="111"/>
        <v>-18.999999999999773</v>
      </c>
      <c r="CM18" s="46">
        <f t="shared" si="49"/>
        <v>359.0000000000001</v>
      </c>
      <c r="CN18" s="43">
        <v>525</v>
      </c>
      <c r="CO18" s="44">
        <v>1940</v>
      </c>
      <c r="CP18" s="44">
        <f t="shared" si="50"/>
        <v>5.25</v>
      </c>
      <c r="CQ18" s="44">
        <f t="shared" si="51"/>
        <v>5</v>
      </c>
      <c r="CR18" s="44">
        <f t="shared" si="52"/>
        <v>25</v>
      </c>
      <c r="CS18" s="44">
        <f t="shared" si="53"/>
        <v>325</v>
      </c>
      <c r="CT18" s="44">
        <f t="shared" si="54"/>
        <v>1179.9999999999998</v>
      </c>
      <c r="CU18" s="44">
        <f t="shared" si="55"/>
        <v>854.9999999999998</v>
      </c>
      <c r="CV18" s="45">
        <f t="shared" si="6"/>
        <v>14.249999999999996</v>
      </c>
      <c r="CW18" s="45">
        <f t="shared" si="112"/>
        <v>14</v>
      </c>
      <c r="CX18" s="45">
        <f t="shared" si="113"/>
        <v>0.24999999999999645</v>
      </c>
      <c r="CY18" s="44">
        <f t="shared" si="114"/>
        <v>0.14999999999999786</v>
      </c>
      <c r="CZ18" s="45">
        <f t="shared" si="115"/>
        <v>14.149999999999999</v>
      </c>
      <c r="DA18" s="44">
        <f t="shared" si="116"/>
        <v>-67.00000000000023</v>
      </c>
      <c r="DB18" s="46">
        <f t="shared" si="154"/>
        <v>304.99999999999966</v>
      </c>
      <c r="DC18" s="43">
        <v>506</v>
      </c>
      <c r="DD18" s="44">
        <v>1904</v>
      </c>
      <c r="DE18" s="44">
        <f t="shared" si="56"/>
        <v>5.06</v>
      </c>
      <c r="DF18" s="44">
        <f t="shared" si="57"/>
        <v>5</v>
      </c>
      <c r="DG18" s="44">
        <f t="shared" si="58"/>
        <v>5.999999999999961</v>
      </c>
      <c r="DH18" s="44">
        <f t="shared" si="59"/>
        <v>305.99999999999994</v>
      </c>
      <c r="DI18" s="44">
        <f t="shared" si="60"/>
        <v>1144</v>
      </c>
      <c r="DJ18" s="44">
        <f t="shared" si="61"/>
        <v>838</v>
      </c>
      <c r="DK18" s="45">
        <f t="shared" si="7"/>
        <v>13.966666666666667</v>
      </c>
      <c r="DL18" s="45">
        <f t="shared" si="117"/>
        <v>13</v>
      </c>
      <c r="DM18" s="45">
        <f t="shared" si="118"/>
        <v>0.9666666666666668</v>
      </c>
      <c r="DN18" s="44">
        <f t="shared" si="119"/>
        <v>0.5800000000000001</v>
      </c>
      <c r="DO18" s="45">
        <f t="shared" si="120"/>
        <v>13.58</v>
      </c>
      <c r="DP18" s="44">
        <f t="shared" si="121"/>
        <v>-21.999999999999773</v>
      </c>
      <c r="DQ18" s="46">
        <f t="shared" si="62"/>
        <v>287.9999999999999</v>
      </c>
      <c r="DR18" s="43">
        <v>525</v>
      </c>
      <c r="DS18" s="44">
        <v>1814</v>
      </c>
      <c r="DT18" s="44">
        <f t="shared" si="63"/>
        <v>5.25</v>
      </c>
      <c r="DU18" s="44">
        <f t="shared" si="64"/>
        <v>5</v>
      </c>
      <c r="DV18" s="44">
        <f t="shared" si="65"/>
        <v>25</v>
      </c>
      <c r="DW18" s="44">
        <f t="shared" si="66"/>
        <v>325</v>
      </c>
      <c r="DX18" s="44">
        <f t="shared" si="67"/>
        <v>1094</v>
      </c>
      <c r="DY18" s="44">
        <f t="shared" si="68"/>
        <v>769</v>
      </c>
      <c r="DZ18" s="45">
        <f t="shared" si="8"/>
        <v>12.816666666666666</v>
      </c>
      <c r="EA18" s="45">
        <f t="shared" si="122"/>
        <v>12</v>
      </c>
      <c r="EB18" s="45">
        <f t="shared" si="123"/>
        <v>0.8166666666666664</v>
      </c>
      <c r="EC18" s="44">
        <f t="shared" si="124"/>
        <v>0.4899999999999999</v>
      </c>
      <c r="ED18" s="45">
        <f t="shared" si="125"/>
        <v>12.49</v>
      </c>
      <c r="EE18" s="44">
        <f t="shared" si="126"/>
        <v>-3</v>
      </c>
      <c r="EF18" s="46">
        <f t="shared" si="69"/>
        <v>218.9999999999999</v>
      </c>
      <c r="EG18" s="43">
        <v>628</v>
      </c>
      <c r="EH18" s="44">
        <v>1805</v>
      </c>
      <c r="EI18" s="44">
        <f t="shared" si="70"/>
        <v>6.28</v>
      </c>
      <c r="EJ18" s="44">
        <f t="shared" si="71"/>
        <v>6</v>
      </c>
      <c r="EK18" s="44">
        <f t="shared" si="72"/>
        <v>28.000000000000025</v>
      </c>
      <c r="EL18" s="44">
        <f t="shared" si="73"/>
        <v>388</v>
      </c>
      <c r="EM18" s="44">
        <f t="shared" si="74"/>
        <v>1085</v>
      </c>
      <c r="EN18" s="44">
        <f t="shared" si="75"/>
        <v>697</v>
      </c>
      <c r="EO18" s="45">
        <f t="shared" si="9"/>
        <v>11.616666666666667</v>
      </c>
      <c r="EP18" s="45">
        <f t="shared" si="127"/>
        <v>11</v>
      </c>
      <c r="EQ18" s="45">
        <f t="shared" si="128"/>
        <v>0.6166666666666671</v>
      </c>
      <c r="ER18" s="44">
        <f t="shared" si="129"/>
        <v>0.3700000000000003</v>
      </c>
      <c r="ES18" s="45">
        <f t="shared" si="130"/>
        <v>11.370000000000001</v>
      </c>
      <c r="ET18" s="44">
        <f t="shared" si="131"/>
        <v>16</v>
      </c>
      <c r="EU18" s="46">
        <f t="shared" si="132"/>
        <v>146.9999999999999</v>
      </c>
      <c r="EV18" s="43">
        <v>643</v>
      </c>
      <c r="EW18" s="44">
        <v>1631</v>
      </c>
      <c r="EX18" s="44">
        <f t="shared" si="76"/>
        <v>6.43</v>
      </c>
      <c r="EY18" s="44">
        <f t="shared" si="77"/>
        <v>6</v>
      </c>
      <c r="EZ18" s="44">
        <f t="shared" si="78"/>
        <v>42.99999999999997</v>
      </c>
      <c r="FA18" s="44">
        <f t="shared" si="79"/>
        <v>403</v>
      </c>
      <c r="FB18" s="44">
        <f t="shared" si="80"/>
        <v>990.9999999999999</v>
      </c>
      <c r="FC18" s="44">
        <f t="shared" si="81"/>
        <v>587.9999999999999</v>
      </c>
      <c r="FD18" s="45">
        <f t="shared" si="10"/>
        <v>9.799999999999999</v>
      </c>
      <c r="FE18" s="45">
        <f t="shared" si="133"/>
        <v>9</v>
      </c>
      <c r="FF18" s="45">
        <f t="shared" si="134"/>
        <v>0.7999999999999989</v>
      </c>
      <c r="FG18" s="44">
        <f t="shared" si="135"/>
        <v>0.47999999999999937</v>
      </c>
      <c r="FH18" s="45">
        <f t="shared" si="136"/>
        <v>9.479999999999999</v>
      </c>
      <c r="FI18" s="44">
        <f t="shared" si="137"/>
        <v>-3.0000000000001137</v>
      </c>
      <c r="FJ18" s="46">
        <f t="shared" si="155"/>
        <v>37.99999999999977</v>
      </c>
      <c r="FK18" s="43">
        <v>719</v>
      </c>
      <c r="FL18" s="44">
        <v>1613</v>
      </c>
      <c r="FM18" s="44">
        <f t="shared" si="138"/>
        <v>7.19</v>
      </c>
      <c r="FN18" s="44">
        <f t="shared" si="139"/>
        <v>7</v>
      </c>
      <c r="FO18" s="44">
        <f t="shared" si="140"/>
        <v>19.00000000000004</v>
      </c>
      <c r="FP18" s="44">
        <f t="shared" si="141"/>
        <v>439.00000000000006</v>
      </c>
      <c r="FQ18" s="44">
        <f t="shared" si="142"/>
        <v>972.9999999999999</v>
      </c>
      <c r="FR18" s="44">
        <f t="shared" si="143"/>
        <v>533.9999999999998</v>
      </c>
      <c r="FS18" s="45">
        <f t="shared" si="11"/>
        <v>8.899999999999997</v>
      </c>
      <c r="FT18" s="45">
        <f t="shared" si="144"/>
        <v>8</v>
      </c>
      <c r="FU18" s="45">
        <f t="shared" si="145"/>
        <v>0.8999999999999968</v>
      </c>
      <c r="FV18" s="44">
        <f t="shared" si="146"/>
        <v>0.539999999999998</v>
      </c>
      <c r="FW18" s="45">
        <f t="shared" si="147"/>
        <v>8.539999999999997</v>
      </c>
      <c r="FX18" s="44">
        <f t="shared" si="148"/>
        <v>-1.0000000000001137</v>
      </c>
      <c r="FY18" s="59">
        <f t="shared" si="156"/>
        <v>-16.00000000000034</v>
      </c>
    </row>
    <row r="19" spans="1:181" ht="13.5">
      <c r="A19" s="31">
        <f t="shared" si="12"/>
        <v>10</v>
      </c>
      <c r="B19" s="44">
        <v>715</v>
      </c>
      <c r="C19" s="44">
        <v>1633</v>
      </c>
      <c r="D19" s="44">
        <f t="shared" si="13"/>
        <v>7.15</v>
      </c>
      <c r="E19" s="44">
        <f t="shared" si="14"/>
        <v>7</v>
      </c>
      <c r="F19" s="44">
        <f t="shared" si="15"/>
        <v>15.000000000000036</v>
      </c>
      <c r="G19" s="44">
        <f t="shared" si="16"/>
        <v>435.00000000000006</v>
      </c>
      <c r="H19" s="44">
        <f t="shared" si="17"/>
        <v>992.9999999999998</v>
      </c>
      <c r="I19" s="44">
        <f t="shared" si="18"/>
        <v>557.9999999999998</v>
      </c>
      <c r="J19" s="45">
        <f t="shared" si="0"/>
        <v>9.299999999999995</v>
      </c>
      <c r="K19" s="45">
        <f t="shared" si="82"/>
        <v>9</v>
      </c>
      <c r="L19" s="45">
        <f t="shared" si="83"/>
        <v>0.2999999999999954</v>
      </c>
      <c r="M19" s="44">
        <f t="shared" si="84"/>
        <v>0.17999999999999722</v>
      </c>
      <c r="N19" s="45">
        <f t="shared" si="85"/>
        <v>9.179999999999998</v>
      </c>
      <c r="O19" s="44">
        <f t="shared" si="86"/>
        <v>0.9999999999997726</v>
      </c>
      <c r="P19" s="55">
        <f t="shared" si="149"/>
        <v>7.999999999999659</v>
      </c>
      <c r="Q19" s="43">
        <v>612</v>
      </c>
      <c r="R19" s="44">
        <v>1715</v>
      </c>
      <c r="S19" s="44">
        <f t="shared" si="19"/>
        <v>6.12</v>
      </c>
      <c r="T19" s="44">
        <f t="shared" si="20"/>
        <v>6</v>
      </c>
      <c r="U19" s="44">
        <f t="shared" si="21"/>
        <v>12.00000000000001</v>
      </c>
      <c r="V19" s="44">
        <f t="shared" si="22"/>
        <v>372</v>
      </c>
      <c r="W19" s="44">
        <f t="shared" si="23"/>
        <v>1034.9999999999998</v>
      </c>
      <c r="X19" s="44">
        <f t="shared" si="24"/>
        <v>662.9999999999998</v>
      </c>
      <c r="Y19" s="45">
        <f t="shared" si="1"/>
        <v>11.049999999999995</v>
      </c>
      <c r="Z19" s="45">
        <f t="shared" si="87"/>
        <v>11</v>
      </c>
      <c r="AA19" s="45">
        <f t="shared" si="88"/>
        <v>0.04999999999999538</v>
      </c>
      <c r="AB19" s="44">
        <f t="shared" si="89"/>
        <v>0.02999999999999723</v>
      </c>
      <c r="AC19" s="45">
        <f t="shared" si="90"/>
        <v>11.029999999999998</v>
      </c>
      <c r="AD19" s="44">
        <f t="shared" si="91"/>
        <v>40.99999999999977</v>
      </c>
      <c r="AE19" s="46">
        <f t="shared" si="150"/>
        <v>112.99999999999966</v>
      </c>
      <c r="AF19" s="43">
        <v>606</v>
      </c>
      <c r="AG19" s="44">
        <v>1746</v>
      </c>
      <c r="AH19" s="44">
        <f t="shared" si="25"/>
        <v>6.06</v>
      </c>
      <c r="AI19" s="44">
        <f t="shared" si="26"/>
        <v>6</v>
      </c>
      <c r="AJ19" s="44">
        <f t="shared" si="27"/>
        <v>5.999999999999961</v>
      </c>
      <c r="AK19" s="44">
        <f t="shared" si="28"/>
        <v>365.99999999999994</v>
      </c>
      <c r="AL19" s="44">
        <f t="shared" si="29"/>
        <v>1066</v>
      </c>
      <c r="AM19" s="44">
        <f t="shared" si="30"/>
        <v>700</v>
      </c>
      <c r="AN19" s="45">
        <f t="shared" si="2"/>
        <v>11.666666666666666</v>
      </c>
      <c r="AO19" s="45">
        <f t="shared" si="92"/>
        <v>11</v>
      </c>
      <c r="AP19" s="45">
        <f t="shared" si="93"/>
        <v>0.6666666666666661</v>
      </c>
      <c r="AQ19" s="44">
        <f t="shared" si="94"/>
        <v>0.39999999999999963</v>
      </c>
      <c r="AR19" s="45">
        <f t="shared" si="95"/>
        <v>11.4</v>
      </c>
      <c r="AS19" s="44">
        <f t="shared" si="96"/>
        <v>5.999999999999773</v>
      </c>
      <c r="AT19" s="46">
        <f t="shared" si="151"/>
        <v>149.9999999999999</v>
      </c>
      <c r="AU19" s="43">
        <v>513</v>
      </c>
      <c r="AV19" s="44">
        <v>1823</v>
      </c>
      <c r="AW19" s="44">
        <f t="shared" si="31"/>
        <v>5.13</v>
      </c>
      <c r="AX19" s="44">
        <f t="shared" si="32"/>
        <v>5</v>
      </c>
      <c r="AY19" s="44">
        <f t="shared" si="33"/>
        <v>12.99999999999999</v>
      </c>
      <c r="AZ19" s="44">
        <f t="shared" si="34"/>
        <v>313</v>
      </c>
      <c r="BA19" s="44">
        <f t="shared" si="35"/>
        <v>1103</v>
      </c>
      <c r="BB19" s="44">
        <f t="shared" si="36"/>
        <v>790</v>
      </c>
      <c r="BC19" s="45">
        <f t="shared" si="3"/>
        <v>13.166666666666666</v>
      </c>
      <c r="BD19" s="45">
        <f t="shared" si="97"/>
        <v>13</v>
      </c>
      <c r="BE19" s="45">
        <f t="shared" si="98"/>
        <v>0.16666666666666607</v>
      </c>
      <c r="BF19" s="44">
        <f t="shared" si="99"/>
        <v>0.09999999999999964</v>
      </c>
      <c r="BG19" s="45">
        <f t="shared" si="100"/>
        <v>13.1</v>
      </c>
      <c r="BH19" s="44">
        <f t="shared" si="101"/>
        <v>3</v>
      </c>
      <c r="BI19" s="46">
        <f t="shared" si="152"/>
        <v>239.9999999999999</v>
      </c>
      <c r="BJ19" s="43">
        <v>431</v>
      </c>
      <c r="BK19" s="44">
        <v>1908</v>
      </c>
      <c r="BL19" s="44">
        <f t="shared" si="37"/>
        <v>4.31</v>
      </c>
      <c r="BM19" s="44">
        <f t="shared" si="38"/>
        <v>4</v>
      </c>
      <c r="BN19" s="44">
        <f t="shared" si="39"/>
        <v>30.99999999999996</v>
      </c>
      <c r="BO19" s="44">
        <f t="shared" si="40"/>
        <v>270.99999999999994</v>
      </c>
      <c r="BP19" s="44">
        <f t="shared" si="41"/>
        <v>1147.9999999999998</v>
      </c>
      <c r="BQ19" s="44">
        <f t="shared" si="42"/>
        <v>876.9999999999998</v>
      </c>
      <c r="BR19" s="45">
        <f t="shared" si="4"/>
        <v>14.616666666666664</v>
      </c>
      <c r="BS19" s="45">
        <f t="shared" si="102"/>
        <v>14</v>
      </c>
      <c r="BT19" s="45">
        <f t="shared" si="103"/>
        <v>0.6166666666666636</v>
      </c>
      <c r="BU19" s="44">
        <f t="shared" si="104"/>
        <v>0.36999999999999816</v>
      </c>
      <c r="BV19" s="45">
        <f t="shared" si="105"/>
        <v>14.369999999999997</v>
      </c>
      <c r="BW19" s="44">
        <f t="shared" si="106"/>
        <v>1</v>
      </c>
      <c r="BX19" s="46">
        <f t="shared" si="153"/>
        <v>326.99999999999966</v>
      </c>
      <c r="BY19" s="43">
        <v>408</v>
      </c>
      <c r="BZ19" s="44">
        <v>1937</v>
      </c>
      <c r="CA19" s="44">
        <f t="shared" si="43"/>
        <v>4.08</v>
      </c>
      <c r="CB19" s="44">
        <f t="shared" si="44"/>
        <v>4</v>
      </c>
      <c r="CC19" s="44">
        <f t="shared" si="45"/>
        <v>8.000000000000007</v>
      </c>
      <c r="CD19" s="44">
        <f t="shared" si="46"/>
        <v>248</v>
      </c>
      <c r="CE19" s="44">
        <f t="shared" si="47"/>
        <v>1177</v>
      </c>
      <c r="CF19" s="44">
        <f t="shared" si="48"/>
        <v>929</v>
      </c>
      <c r="CG19" s="45">
        <f t="shared" si="5"/>
        <v>15.483333333333333</v>
      </c>
      <c r="CH19" s="45">
        <f t="shared" si="107"/>
        <v>15</v>
      </c>
      <c r="CI19" s="45">
        <f t="shared" si="108"/>
        <v>0.4833333333333325</v>
      </c>
      <c r="CJ19" s="44">
        <f t="shared" si="109"/>
        <v>0.2899999999999995</v>
      </c>
      <c r="CK19" s="45">
        <f t="shared" si="110"/>
        <v>15.29</v>
      </c>
      <c r="CL19" s="44">
        <f t="shared" si="111"/>
        <v>19.999999999999773</v>
      </c>
      <c r="CM19" s="46">
        <f t="shared" si="49"/>
        <v>378.9999999999999</v>
      </c>
      <c r="CN19" s="43">
        <v>533</v>
      </c>
      <c r="CO19" s="44">
        <v>1920</v>
      </c>
      <c r="CP19" s="44">
        <f t="shared" si="50"/>
        <v>5.33</v>
      </c>
      <c r="CQ19" s="44">
        <f t="shared" si="51"/>
        <v>5</v>
      </c>
      <c r="CR19" s="44">
        <f t="shared" si="52"/>
        <v>33.00000000000001</v>
      </c>
      <c r="CS19" s="44">
        <f t="shared" si="53"/>
        <v>333</v>
      </c>
      <c r="CT19" s="44">
        <f t="shared" si="54"/>
        <v>1160</v>
      </c>
      <c r="CU19" s="44">
        <f t="shared" si="55"/>
        <v>827</v>
      </c>
      <c r="CV19" s="45">
        <f t="shared" si="6"/>
        <v>13.783333333333333</v>
      </c>
      <c r="CW19" s="45">
        <f t="shared" si="112"/>
        <v>13</v>
      </c>
      <c r="CX19" s="45">
        <f t="shared" si="113"/>
        <v>0.7833333333333332</v>
      </c>
      <c r="CY19" s="44">
        <f t="shared" si="114"/>
        <v>0.4699999999999999</v>
      </c>
      <c r="CZ19" s="45">
        <f t="shared" si="115"/>
        <v>13.47</v>
      </c>
      <c r="DA19" s="44">
        <f t="shared" si="116"/>
        <v>-27.999999999999773</v>
      </c>
      <c r="DB19" s="46">
        <f t="shared" si="154"/>
        <v>276.9999999999999</v>
      </c>
      <c r="DC19" s="43">
        <v>506</v>
      </c>
      <c r="DD19" s="44">
        <v>1903</v>
      </c>
      <c r="DE19" s="44">
        <f t="shared" si="56"/>
        <v>5.06</v>
      </c>
      <c r="DF19" s="44">
        <f t="shared" si="57"/>
        <v>5</v>
      </c>
      <c r="DG19" s="44">
        <f t="shared" si="58"/>
        <v>5.999999999999961</v>
      </c>
      <c r="DH19" s="44">
        <f t="shared" si="59"/>
        <v>305.99999999999994</v>
      </c>
      <c r="DI19" s="44">
        <f t="shared" si="60"/>
        <v>1143</v>
      </c>
      <c r="DJ19" s="44">
        <f t="shared" si="61"/>
        <v>837</v>
      </c>
      <c r="DK19" s="45">
        <f t="shared" si="7"/>
        <v>13.95</v>
      </c>
      <c r="DL19" s="45">
        <f t="shared" si="117"/>
        <v>13</v>
      </c>
      <c r="DM19" s="45">
        <f t="shared" si="118"/>
        <v>0.9499999999999993</v>
      </c>
      <c r="DN19" s="44">
        <f t="shared" si="119"/>
        <v>0.5699999999999996</v>
      </c>
      <c r="DO19" s="45">
        <f t="shared" si="120"/>
        <v>13.57</v>
      </c>
      <c r="DP19" s="44">
        <f t="shared" si="121"/>
        <v>-1</v>
      </c>
      <c r="DQ19" s="46">
        <f t="shared" si="62"/>
        <v>286.9999999999999</v>
      </c>
      <c r="DR19" s="43">
        <v>520</v>
      </c>
      <c r="DS19" s="44">
        <v>1804</v>
      </c>
      <c r="DT19" s="44">
        <f t="shared" si="63"/>
        <v>5.2</v>
      </c>
      <c r="DU19" s="44">
        <f t="shared" si="64"/>
        <v>5</v>
      </c>
      <c r="DV19" s="44">
        <f t="shared" si="65"/>
        <v>20.000000000000018</v>
      </c>
      <c r="DW19" s="44">
        <f t="shared" si="66"/>
        <v>320</v>
      </c>
      <c r="DX19" s="44">
        <f t="shared" si="67"/>
        <v>1084</v>
      </c>
      <c r="DY19" s="44">
        <f t="shared" si="68"/>
        <v>764</v>
      </c>
      <c r="DZ19" s="45">
        <f t="shared" si="8"/>
        <v>12.733333333333333</v>
      </c>
      <c r="EA19" s="45">
        <f t="shared" si="122"/>
        <v>12</v>
      </c>
      <c r="EB19" s="45">
        <f t="shared" si="123"/>
        <v>0.7333333333333325</v>
      </c>
      <c r="EC19" s="44">
        <f t="shared" si="124"/>
        <v>0.4399999999999995</v>
      </c>
      <c r="ED19" s="45">
        <f t="shared" si="125"/>
        <v>12.44</v>
      </c>
      <c r="EE19" s="44">
        <f t="shared" si="126"/>
        <v>-5</v>
      </c>
      <c r="EF19" s="46">
        <f t="shared" si="69"/>
        <v>213.9999999999999</v>
      </c>
      <c r="EG19" s="99">
        <v>624</v>
      </c>
      <c r="EH19" s="100">
        <v>1814</v>
      </c>
      <c r="EI19" s="100">
        <f>EG19/100</f>
        <v>6.24</v>
      </c>
      <c r="EJ19" s="100">
        <f>ROUNDDOWN(EI19,0)</f>
        <v>6</v>
      </c>
      <c r="EK19" s="100">
        <f>(EI19-EJ19)*100</f>
        <v>24.00000000000002</v>
      </c>
      <c r="EL19" s="100">
        <f>EJ19*60+EK19</f>
        <v>384</v>
      </c>
      <c r="EM19" s="100">
        <f>((EH19/100)-ROUNDDOWN(EH19/100,0))*100+ROUNDDOWN(EH19/100,0)*60</f>
        <v>1094</v>
      </c>
      <c r="EN19" s="100">
        <f>EM19-EL19</f>
        <v>710</v>
      </c>
      <c r="EO19" s="101">
        <f>EN19/60</f>
        <v>11.833333333333334</v>
      </c>
      <c r="EP19" s="101">
        <f>ROUNDDOWN(EO19,0)</f>
        <v>11</v>
      </c>
      <c r="EQ19" s="101">
        <f>(EO19-EP19)</f>
        <v>0.8333333333333339</v>
      </c>
      <c r="ER19" s="100">
        <f>(60*EQ19)/100</f>
        <v>0.5000000000000003</v>
      </c>
      <c r="ES19" s="101">
        <f>EP19+ER19</f>
        <v>11.5</v>
      </c>
      <c r="ET19" s="100">
        <f>EN19-EN18</f>
        <v>13</v>
      </c>
      <c r="EU19" s="102">
        <f>EN19-$FR$29</f>
        <v>159.9999999999999</v>
      </c>
      <c r="EV19" s="43">
        <v>628</v>
      </c>
      <c r="EW19" s="44">
        <v>1630</v>
      </c>
      <c r="EX19" s="44">
        <f t="shared" si="76"/>
        <v>6.28</v>
      </c>
      <c r="EY19" s="44">
        <f t="shared" si="77"/>
        <v>6</v>
      </c>
      <c r="EZ19" s="44">
        <f t="shared" si="78"/>
        <v>28.000000000000025</v>
      </c>
      <c r="FA19" s="44">
        <f t="shared" si="79"/>
        <v>388</v>
      </c>
      <c r="FB19" s="44">
        <f t="shared" si="80"/>
        <v>990.0000000000001</v>
      </c>
      <c r="FC19" s="44">
        <f t="shared" si="81"/>
        <v>602.0000000000001</v>
      </c>
      <c r="FD19" s="45">
        <f t="shared" si="10"/>
        <v>10.033333333333335</v>
      </c>
      <c r="FE19" s="45">
        <f t="shared" si="133"/>
        <v>10</v>
      </c>
      <c r="FF19" s="45">
        <f t="shared" si="134"/>
        <v>0.03333333333333499</v>
      </c>
      <c r="FG19" s="44">
        <f t="shared" si="135"/>
        <v>0.020000000000000996</v>
      </c>
      <c r="FH19" s="45">
        <f t="shared" si="136"/>
        <v>10.020000000000001</v>
      </c>
      <c r="FI19" s="44">
        <f t="shared" si="137"/>
        <v>14.000000000000227</v>
      </c>
      <c r="FJ19" s="46">
        <f t="shared" si="155"/>
        <v>52</v>
      </c>
      <c r="FK19" s="43">
        <v>701</v>
      </c>
      <c r="FL19" s="44">
        <v>1615</v>
      </c>
      <c r="FM19" s="44">
        <f t="shared" si="138"/>
        <v>7.01</v>
      </c>
      <c r="FN19" s="44">
        <f t="shared" si="139"/>
        <v>7</v>
      </c>
      <c r="FO19" s="44">
        <f t="shared" si="140"/>
        <v>0.9999999999999787</v>
      </c>
      <c r="FP19" s="44">
        <f t="shared" si="141"/>
        <v>421</v>
      </c>
      <c r="FQ19" s="44">
        <f t="shared" si="142"/>
        <v>974.9999999999999</v>
      </c>
      <c r="FR19" s="44">
        <f t="shared" si="143"/>
        <v>553.9999999999999</v>
      </c>
      <c r="FS19" s="45">
        <f t="shared" si="11"/>
        <v>9.23333333333333</v>
      </c>
      <c r="FT19" s="45">
        <f t="shared" si="144"/>
        <v>9</v>
      </c>
      <c r="FU19" s="45">
        <f t="shared" si="145"/>
        <v>0.23333333333333073</v>
      </c>
      <c r="FV19" s="44">
        <f t="shared" si="146"/>
        <v>0.13999999999999843</v>
      </c>
      <c r="FW19" s="45">
        <f t="shared" si="147"/>
        <v>9.139999999999999</v>
      </c>
      <c r="FX19" s="44">
        <f t="shared" si="148"/>
        <v>20.000000000000114</v>
      </c>
      <c r="FY19" s="46">
        <f t="shared" si="156"/>
        <v>3.9999999999997726</v>
      </c>
    </row>
    <row r="20" spans="1:181" ht="13.5">
      <c r="A20" s="31">
        <f t="shared" si="12"/>
        <v>11</v>
      </c>
      <c r="B20" s="44">
        <v>711</v>
      </c>
      <c r="C20" s="44">
        <v>1635</v>
      </c>
      <c r="D20" s="44">
        <f t="shared" si="13"/>
        <v>7.11</v>
      </c>
      <c r="E20" s="44">
        <f t="shared" si="14"/>
        <v>7</v>
      </c>
      <c r="F20" s="44">
        <f t="shared" si="15"/>
        <v>11.000000000000032</v>
      </c>
      <c r="G20" s="44">
        <f t="shared" si="16"/>
        <v>431.00000000000006</v>
      </c>
      <c r="H20" s="44">
        <f t="shared" si="17"/>
        <v>995.0000000000001</v>
      </c>
      <c r="I20" s="44">
        <f t="shared" si="18"/>
        <v>564</v>
      </c>
      <c r="J20" s="45">
        <f t="shared" si="0"/>
        <v>9.4</v>
      </c>
      <c r="K20" s="45">
        <f t="shared" si="82"/>
        <v>9</v>
      </c>
      <c r="L20" s="45">
        <f t="shared" si="83"/>
        <v>0.40000000000000036</v>
      </c>
      <c r="M20" s="44">
        <f t="shared" si="84"/>
        <v>0.2400000000000002</v>
      </c>
      <c r="N20" s="45">
        <f t="shared" si="85"/>
        <v>9.24</v>
      </c>
      <c r="O20" s="44">
        <f t="shared" si="86"/>
        <v>6.000000000000227</v>
      </c>
      <c r="P20" s="55">
        <f t="shared" si="149"/>
        <v>13.999999999999886</v>
      </c>
      <c r="Q20" s="43">
        <v>700</v>
      </c>
      <c r="R20" s="44">
        <v>1715</v>
      </c>
      <c r="S20" s="44">
        <f t="shared" si="19"/>
        <v>7</v>
      </c>
      <c r="T20" s="44">
        <f t="shared" si="20"/>
        <v>7</v>
      </c>
      <c r="U20" s="44">
        <f t="shared" si="21"/>
        <v>0</v>
      </c>
      <c r="V20" s="44">
        <f t="shared" si="22"/>
        <v>420</v>
      </c>
      <c r="W20" s="44">
        <f t="shared" si="23"/>
        <v>1034.9999999999998</v>
      </c>
      <c r="X20" s="44">
        <f t="shared" si="24"/>
        <v>614.9999999999998</v>
      </c>
      <c r="Y20" s="45">
        <f t="shared" si="1"/>
        <v>10.249999999999996</v>
      </c>
      <c r="Z20" s="45">
        <f t="shared" si="87"/>
        <v>10</v>
      </c>
      <c r="AA20" s="45">
        <f t="shared" si="88"/>
        <v>0.24999999999999645</v>
      </c>
      <c r="AB20" s="44">
        <f t="shared" si="89"/>
        <v>0.14999999999999786</v>
      </c>
      <c r="AC20" s="45">
        <f t="shared" si="90"/>
        <v>10.149999999999999</v>
      </c>
      <c r="AD20" s="44">
        <f t="shared" si="91"/>
        <v>-48</v>
      </c>
      <c r="AE20" s="46">
        <f t="shared" si="150"/>
        <v>64.99999999999966</v>
      </c>
      <c r="AF20" s="43">
        <v>604</v>
      </c>
      <c r="AG20" s="44">
        <v>1747</v>
      </c>
      <c r="AH20" s="44">
        <f t="shared" si="25"/>
        <v>6.04</v>
      </c>
      <c r="AI20" s="44">
        <f t="shared" si="26"/>
        <v>6</v>
      </c>
      <c r="AJ20" s="44">
        <f t="shared" si="27"/>
        <v>4.0000000000000036</v>
      </c>
      <c r="AK20" s="44">
        <f t="shared" si="28"/>
        <v>364</v>
      </c>
      <c r="AL20" s="44">
        <f t="shared" si="29"/>
        <v>1067</v>
      </c>
      <c r="AM20" s="44">
        <f t="shared" si="30"/>
        <v>703</v>
      </c>
      <c r="AN20" s="45">
        <f t="shared" si="2"/>
        <v>11.716666666666667</v>
      </c>
      <c r="AO20" s="45">
        <f t="shared" si="92"/>
        <v>11</v>
      </c>
      <c r="AP20" s="45">
        <f t="shared" si="93"/>
        <v>0.7166666666666668</v>
      </c>
      <c r="AQ20" s="44">
        <f t="shared" si="94"/>
        <v>0.43000000000000005</v>
      </c>
      <c r="AR20" s="45">
        <f t="shared" si="95"/>
        <v>11.43</v>
      </c>
      <c r="AS20" s="44">
        <f t="shared" si="96"/>
        <v>3</v>
      </c>
      <c r="AT20" s="46">
        <f t="shared" si="151"/>
        <v>152.9999999999999</v>
      </c>
      <c r="AU20" s="43">
        <v>511</v>
      </c>
      <c r="AV20" s="44">
        <v>1824</v>
      </c>
      <c r="AW20" s="44">
        <f t="shared" si="31"/>
        <v>5.11</v>
      </c>
      <c r="AX20" s="44">
        <f t="shared" si="32"/>
        <v>5</v>
      </c>
      <c r="AY20" s="44">
        <f t="shared" si="33"/>
        <v>11.000000000000032</v>
      </c>
      <c r="AZ20" s="44">
        <f t="shared" si="34"/>
        <v>311.00000000000006</v>
      </c>
      <c r="BA20" s="44">
        <f t="shared" si="35"/>
        <v>1103.9999999999998</v>
      </c>
      <c r="BB20" s="44">
        <f t="shared" si="36"/>
        <v>792.9999999999998</v>
      </c>
      <c r="BC20" s="45">
        <f t="shared" si="3"/>
        <v>13.216666666666663</v>
      </c>
      <c r="BD20" s="45">
        <f t="shared" si="97"/>
        <v>13</v>
      </c>
      <c r="BE20" s="45">
        <f t="shared" si="98"/>
        <v>0.21666666666666323</v>
      </c>
      <c r="BF20" s="44">
        <f t="shared" si="99"/>
        <v>0.12999999999999795</v>
      </c>
      <c r="BG20" s="45">
        <f t="shared" si="100"/>
        <v>13.129999999999997</v>
      </c>
      <c r="BH20" s="44">
        <f t="shared" si="101"/>
        <v>2.9999999999997726</v>
      </c>
      <c r="BI20" s="46">
        <f t="shared" si="152"/>
        <v>242.99999999999966</v>
      </c>
      <c r="BJ20" s="43">
        <v>430</v>
      </c>
      <c r="BK20" s="44">
        <v>1909</v>
      </c>
      <c r="BL20" s="44">
        <f t="shared" si="37"/>
        <v>4.3</v>
      </c>
      <c r="BM20" s="44">
        <f t="shared" si="38"/>
        <v>4</v>
      </c>
      <c r="BN20" s="44">
        <f t="shared" si="39"/>
        <v>29.999999999999982</v>
      </c>
      <c r="BO20" s="44">
        <f t="shared" si="40"/>
        <v>270</v>
      </c>
      <c r="BP20" s="44">
        <f t="shared" si="41"/>
        <v>1149</v>
      </c>
      <c r="BQ20" s="44">
        <f t="shared" si="42"/>
        <v>879</v>
      </c>
      <c r="BR20" s="45">
        <f t="shared" si="4"/>
        <v>14.65</v>
      </c>
      <c r="BS20" s="45">
        <f t="shared" si="102"/>
        <v>14</v>
      </c>
      <c r="BT20" s="45">
        <f t="shared" si="103"/>
        <v>0.6500000000000004</v>
      </c>
      <c r="BU20" s="44">
        <f t="shared" si="104"/>
        <v>0.39000000000000024</v>
      </c>
      <c r="BV20" s="45">
        <f t="shared" si="105"/>
        <v>14.39</v>
      </c>
      <c r="BW20" s="44">
        <f t="shared" si="106"/>
        <v>2.0000000000002274</v>
      </c>
      <c r="BX20" s="46">
        <f t="shared" si="153"/>
        <v>328.9999999999999</v>
      </c>
      <c r="BY20" s="43">
        <v>408</v>
      </c>
      <c r="BZ20" s="44">
        <v>1938</v>
      </c>
      <c r="CA20" s="44">
        <f t="shared" si="43"/>
        <v>4.08</v>
      </c>
      <c r="CB20" s="44">
        <f t="shared" si="44"/>
        <v>4</v>
      </c>
      <c r="CC20" s="44">
        <f t="shared" si="45"/>
        <v>8.000000000000007</v>
      </c>
      <c r="CD20" s="44">
        <f t="shared" si="46"/>
        <v>248</v>
      </c>
      <c r="CE20" s="44">
        <f t="shared" si="47"/>
        <v>1178</v>
      </c>
      <c r="CF20" s="44">
        <f t="shared" si="48"/>
        <v>930</v>
      </c>
      <c r="CG20" s="45">
        <f t="shared" si="5"/>
        <v>15.5</v>
      </c>
      <c r="CH20" s="45">
        <f t="shared" si="107"/>
        <v>15</v>
      </c>
      <c r="CI20" s="45">
        <f t="shared" si="108"/>
        <v>0.5</v>
      </c>
      <c r="CJ20" s="44">
        <f t="shared" si="109"/>
        <v>0.3</v>
      </c>
      <c r="CK20" s="45">
        <f t="shared" si="110"/>
        <v>15.3</v>
      </c>
      <c r="CL20" s="44">
        <f t="shared" si="111"/>
        <v>1</v>
      </c>
      <c r="CM20" s="46">
        <f t="shared" si="49"/>
        <v>379.9999999999999</v>
      </c>
      <c r="CN20" s="43">
        <v>419</v>
      </c>
      <c r="CO20" s="44">
        <v>1937</v>
      </c>
      <c r="CP20" s="44">
        <f t="shared" si="50"/>
        <v>4.19</v>
      </c>
      <c r="CQ20" s="44">
        <f t="shared" si="51"/>
        <v>4</v>
      </c>
      <c r="CR20" s="44">
        <f t="shared" si="52"/>
        <v>19.00000000000004</v>
      </c>
      <c r="CS20" s="44">
        <f t="shared" si="53"/>
        <v>259.00000000000006</v>
      </c>
      <c r="CT20" s="44">
        <f t="shared" si="54"/>
        <v>1177</v>
      </c>
      <c r="CU20" s="44">
        <f t="shared" si="55"/>
        <v>918</v>
      </c>
      <c r="CV20" s="45">
        <f t="shared" si="6"/>
        <v>15.3</v>
      </c>
      <c r="CW20" s="45">
        <f t="shared" si="112"/>
        <v>15</v>
      </c>
      <c r="CX20" s="45">
        <f t="shared" si="113"/>
        <v>0.3000000000000007</v>
      </c>
      <c r="CY20" s="44">
        <f t="shared" si="114"/>
        <v>0.18000000000000044</v>
      </c>
      <c r="CZ20" s="45">
        <f t="shared" si="115"/>
        <v>15.18</v>
      </c>
      <c r="DA20" s="44">
        <f t="shared" si="116"/>
        <v>91</v>
      </c>
      <c r="DB20" s="46">
        <f t="shared" si="154"/>
        <v>367.9999999999999</v>
      </c>
      <c r="DC20" s="43">
        <v>451</v>
      </c>
      <c r="DD20" s="44">
        <v>1904</v>
      </c>
      <c r="DE20" s="44">
        <f t="shared" si="56"/>
        <v>4.51</v>
      </c>
      <c r="DF20" s="44">
        <f t="shared" si="57"/>
        <v>4</v>
      </c>
      <c r="DG20" s="44">
        <f t="shared" si="58"/>
        <v>50.99999999999998</v>
      </c>
      <c r="DH20" s="44">
        <f t="shared" si="59"/>
        <v>291</v>
      </c>
      <c r="DI20" s="44">
        <f t="shared" si="60"/>
        <v>1144</v>
      </c>
      <c r="DJ20" s="44">
        <f t="shared" si="61"/>
        <v>853</v>
      </c>
      <c r="DK20" s="45">
        <f t="shared" si="7"/>
        <v>14.216666666666667</v>
      </c>
      <c r="DL20" s="45">
        <f t="shared" si="117"/>
        <v>14</v>
      </c>
      <c r="DM20" s="45">
        <f t="shared" si="118"/>
        <v>0.21666666666666679</v>
      </c>
      <c r="DN20" s="44">
        <f t="shared" si="119"/>
        <v>0.13000000000000006</v>
      </c>
      <c r="DO20" s="45">
        <f t="shared" si="120"/>
        <v>14.13</v>
      </c>
      <c r="DP20" s="44">
        <f t="shared" si="121"/>
        <v>16</v>
      </c>
      <c r="DQ20" s="46">
        <f t="shared" si="62"/>
        <v>302.9999999999999</v>
      </c>
      <c r="DR20" s="43">
        <v>527</v>
      </c>
      <c r="DS20" s="44">
        <v>1811</v>
      </c>
      <c r="DT20" s="44">
        <f t="shared" si="63"/>
        <v>5.27</v>
      </c>
      <c r="DU20" s="44">
        <f t="shared" si="64"/>
        <v>5</v>
      </c>
      <c r="DV20" s="44">
        <f t="shared" si="65"/>
        <v>26.999999999999957</v>
      </c>
      <c r="DW20" s="44">
        <f t="shared" si="66"/>
        <v>326.99999999999994</v>
      </c>
      <c r="DX20" s="44">
        <f t="shared" si="67"/>
        <v>1091</v>
      </c>
      <c r="DY20" s="44">
        <f t="shared" si="68"/>
        <v>764</v>
      </c>
      <c r="DZ20" s="45">
        <f t="shared" si="8"/>
        <v>12.733333333333333</v>
      </c>
      <c r="EA20" s="45">
        <f t="shared" si="122"/>
        <v>12</v>
      </c>
      <c r="EB20" s="45">
        <f t="shared" si="123"/>
        <v>0.7333333333333325</v>
      </c>
      <c r="EC20" s="44">
        <f t="shared" si="124"/>
        <v>0.4399999999999995</v>
      </c>
      <c r="ED20" s="45">
        <f t="shared" si="125"/>
        <v>12.44</v>
      </c>
      <c r="EE20" s="44">
        <f t="shared" si="126"/>
        <v>0</v>
      </c>
      <c r="EF20" s="46">
        <f t="shared" si="69"/>
        <v>213.9999999999999</v>
      </c>
      <c r="EG20" s="43">
        <v>603</v>
      </c>
      <c r="EH20" s="44">
        <v>1715</v>
      </c>
      <c r="EI20" s="44">
        <f t="shared" si="70"/>
        <v>6.03</v>
      </c>
      <c r="EJ20" s="44">
        <f t="shared" si="71"/>
        <v>6</v>
      </c>
      <c r="EK20" s="44">
        <f t="shared" si="72"/>
        <v>3.000000000000025</v>
      </c>
      <c r="EL20" s="44">
        <f t="shared" si="73"/>
        <v>363</v>
      </c>
      <c r="EM20" s="44">
        <f t="shared" si="74"/>
        <v>1034.9999999999998</v>
      </c>
      <c r="EN20" s="44">
        <f t="shared" si="75"/>
        <v>671.9999999999998</v>
      </c>
      <c r="EO20" s="45">
        <f t="shared" si="9"/>
        <v>11.199999999999996</v>
      </c>
      <c r="EP20" s="45">
        <f t="shared" si="127"/>
        <v>11</v>
      </c>
      <c r="EQ20" s="45">
        <f t="shared" si="128"/>
        <v>0.19999999999999574</v>
      </c>
      <c r="ER20" s="44">
        <f t="shared" si="129"/>
        <v>0.11999999999999744</v>
      </c>
      <c r="ES20" s="45">
        <f t="shared" si="130"/>
        <v>11.119999999999997</v>
      </c>
      <c r="ET20" s="44">
        <f t="shared" si="131"/>
        <v>-38.00000000000023</v>
      </c>
      <c r="EU20" s="46">
        <f t="shared" si="132"/>
        <v>121.99999999999966</v>
      </c>
      <c r="EV20" s="43">
        <v>645</v>
      </c>
      <c r="EW20" s="44">
        <v>1629</v>
      </c>
      <c r="EX20" s="44">
        <f t="shared" si="76"/>
        <v>6.45</v>
      </c>
      <c r="EY20" s="44">
        <f t="shared" si="77"/>
        <v>6</v>
      </c>
      <c r="EZ20" s="44">
        <f t="shared" si="78"/>
        <v>45.000000000000014</v>
      </c>
      <c r="FA20" s="44">
        <f t="shared" si="79"/>
        <v>405</v>
      </c>
      <c r="FB20" s="44">
        <f t="shared" si="80"/>
        <v>988.9999999999999</v>
      </c>
      <c r="FC20" s="44">
        <f t="shared" si="81"/>
        <v>583.9999999999999</v>
      </c>
      <c r="FD20" s="45">
        <f t="shared" si="10"/>
        <v>9.73333333333333</v>
      </c>
      <c r="FE20" s="45">
        <f t="shared" si="133"/>
        <v>9</v>
      </c>
      <c r="FF20" s="45">
        <f t="shared" si="134"/>
        <v>0.7333333333333307</v>
      </c>
      <c r="FG20" s="44">
        <f t="shared" si="135"/>
        <v>0.43999999999999845</v>
      </c>
      <c r="FH20" s="45">
        <f t="shared" si="136"/>
        <v>9.439999999999998</v>
      </c>
      <c r="FI20" s="44">
        <f t="shared" si="137"/>
        <v>-18.000000000000227</v>
      </c>
      <c r="FJ20" s="46">
        <f t="shared" si="155"/>
        <v>33.99999999999977</v>
      </c>
      <c r="FK20" s="43">
        <v>721</v>
      </c>
      <c r="FL20" s="44">
        <v>1615</v>
      </c>
      <c r="FM20" s="44">
        <f t="shared" si="138"/>
        <v>7.21</v>
      </c>
      <c r="FN20" s="44">
        <f t="shared" si="139"/>
        <v>7</v>
      </c>
      <c r="FO20" s="44">
        <f t="shared" si="140"/>
        <v>20.999999999999996</v>
      </c>
      <c r="FP20" s="44">
        <f t="shared" si="141"/>
        <v>441</v>
      </c>
      <c r="FQ20" s="44">
        <f t="shared" si="142"/>
        <v>974.9999999999999</v>
      </c>
      <c r="FR20" s="44">
        <f t="shared" si="143"/>
        <v>533.9999999999999</v>
      </c>
      <c r="FS20" s="45">
        <f t="shared" si="11"/>
        <v>8.899999999999999</v>
      </c>
      <c r="FT20" s="45">
        <f t="shared" si="144"/>
        <v>8</v>
      </c>
      <c r="FU20" s="45">
        <f t="shared" si="145"/>
        <v>0.8999999999999986</v>
      </c>
      <c r="FV20" s="44">
        <f t="shared" si="146"/>
        <v>0.5399999999999991</v>
      </c>
      <c r="FW20" s="45">
        <f t="shared" si="147"/>
        <v>8.54</v>
      </c>
      <c r="FX20" s="44">
        <f t="shared" si="148"/>
        <v>-20</v>
      </c>
      <c r="FY20" s="59">
        <f t="shared" si="156"/>
        <v>-16.000000000000227</v>
      </c>
    </row>
    <row r="21" spans="1:181" ht="13.5">
      <c r="A21" s="31">
        <f t="shared" si="12"/>
        <v>12</v>
      </c>
      <c r="B21" s="99">
        <v>711</v>
      </c>
      <c r="C21" s="100">
        <v>1637</v>
      </c>
      <c r="D21" s="100">
        <f t="shared" si="13"/>
        <v>7.11</v>
      </c>
      <c r="E21" s="100">
        <f t="shared" si="14"/>
        <v>7</v>
      </c>
      <c r="F21" s="100">
        <f t="shared" si="15"/>
        <v>11.000000000000032</v>
      </c>
      <c r="G21" s="100">
        <f t="shared" si="16"/>
        <v>431.00000000000006</v>
      </c>
      <c r="H21" s="100">
        <f t="shared" si="17"/>
        <v>997.0000000000001</v>
      </c>
      <c r="I21" s="100">
        <f t="shared" si="18"/>
        <v>566</v>
      </c>
      <c r="J21" s="101">
        <f t="shared" si="0"/>
        <v>9.433333333333334</v>
      </c>
      <c r="K21" s="101">
        <f t="shared" si="82"/>
        <v>9</v>
      </c>
      <c r="L21" s="101">
        <f t="shared" si="83"/>
        <v>0.43333333333333357</v>
      </c>
      <c r="M21" s="100">
        <f t="shared" si="84"/>
        <v>0.2600000000000001</v>
      </c>
      <c r="N21" s="101">
        <f t="shared" si="85"/>
        <v>9.26</v>
      </c>
      <c r="O21" s="100">
        <f t="shared" si="86"/>
        <v>2</v>
      </c>
      <c r="P21" s="102">
        <f t="shared" si="149"/>
        <v>15.999999999999886</v>
      </c>
      <c r="Q21" s="43">
        <v>645</v>
      </c>
      <c r="R21" s="44">
        <v>1715</v>
      </c>
      <c r="S21" s="44">
        <f t="shared" si="19"/>
        <v>6.45</v>
      </c>
      <c r="T21" s="44">
        <f t="shared" si="20"/>
        <v>6</v>
      </c>
      <c r="U21" s="44">
        <f t="shared" si="21"/>
        <v>45.000000000000014</v>
      </c>
      <c r="V21" s="44">
        <f t="shared" si="22"/>
        <v>405</v>
      </c>
      <c r="W21" s="44">
        <f t="shared" si="23"/>
        <v>1034.9999999999998</v>
      </c>
      <c r="X21" s="44">
        <f t="shared" si="24"/>
        <v>629.9999999999998</v>
      </c>
      <c r="Y21" s="45">
        <f t="shared" si="1"/>
        <v>10.499999999999996</v>
      </c>
      <c r="Z21" s="45">
        <f t="shared" si="87"/>
        <v>10</v>
      </c>
      <c r="AA21" s="45">
        <f t="shared" si="88"/>
        <v>0.49999999999999645</v>
      </c>
      <c r="AB21" s="44">
        <f t="shared" si="89"/>
        <v>0.2999999999999979</v>
      </c>
      <c r="AC21" s="45">
        <f t="shared" si="90"/>
        <v>10.299999999999997</v>
      </c>
      <c r="AD21" s="44">
        <f t="shared" si="91"/>
        <v>15</v>
      </c>
      <c r="AE21" s="46">
        <f t="shared" si="150"/>
        <v>79.99999999999966</v>
      </c>
      <c r="AF21" s="43">
        <v>612</v>
      </c>
      <c r="AG21" s="44">
        <v>1755</v>
      </c>
      <c r="AH21" s="44">
        <f t="shared" si="25"/>
        <v>6.12</v>
      </c>
      <c r="AI21" s="44">
        <f t="shared" si="26"/>
        <v>6</v>
      </c>
      <c r="AJ21" s="44">
        <f t="shared" si="27"/>
        <v>12.00000000000001</v>
      </c>
      <c r="AK21" s="44">
        <f t="shared" si="28"/>
        <v>372</v>
      </c>
      <c r="AL21" s="44">
        <f t="shared" si="29"/>
        <v>1075</v>
      </c>
      <c r="AM21" s="44">
        <f t="shared" si="30"/>
        <v>703</v>
      </c>
      <c r="AN21" s="45">
        <f t="shared" si="2"/>
        <v>11.716666666666667</v>
      </c>
      <c r="AO21" s="45">
        <f t="shared" si="92"/>
        <v>11</v>
      </c>
      <c r="AP21" s="45">
        <f t="shared" si="93"/>
        <v>0.7166666666666668</v>
      </c>
      <c r="AQ21" s="44">
        <f t="shared" si="94"/>
        <v>0.43000000000000005</v>
      </c>
      <c r="AR21" s="45">
        <f t="shared" si="95"/>
        <v>11.43</v>
      </c>
      <c r="AS21" s="44">
        <f t="shared" si="96"/>
        <v>0</v>
      </c>
      <c r="AT21" s="46">
        <f t="shared" si="151"/>
        <v>152.9999999999999</v>
      </c>
      <c r="AU21" s="43">
        <v>514</v>
      </c>
      <c r="AV21" s="44">
        <v>1834</v>
      </c>
      <c r="AW21" s="44">
        <f t="shared" si="31"/>
        <v>5.14</v>
      </c>
      <c r="AX21" s="44">
        <f t="shared" si="32"/>
        <v>5</v>
      </c>
      <c r="AY21" s="44">
        <f t="shared" si="33"/>
        <v>13.999999999999968</v>
      </c>
      <c r="AZ21" s="44">
        <f t="shared" si="34"/>
        <v>313.99999999999994</v>
      </c>
      <c r="BA21" s="44">
        <f t="shared" si="35"/>
        <v>1114</v>
      </c>
      <c r="BB21" s="44">
        <f t="shared" si="36"/>
        <v>800</v>
      </c>
      <c r="BC21" s="45">
        <f t="shared" si="3"/>
        <v>13.333333333333334</v>
      </c>
      <c r="BD21" s="45">
        <f t="shared" si="97"/>
        <v>13</v>
      </c>
      <c r="BE21" s="45">
        <f t="shared" si="98"/>
        <v>0.3333333333333339</v>
      </c>
      <c r="BF21" s="44">
        <f t="shared" si="99"/>
        <v>0.20000000000000034</v>
      </c>
      <c r="BG21" s="45">
        <f t="shared" si="100"/>
        <v>13.200000000000001</v>
      </c>
      <c r="BH21" s="44">
        <f t="shared" si="101"/>
        <v>7.000000000000227</v>
      </c>
      <c r="BI21" s="46">
        <f t="shared" si="152"/>
        <v>249.9999999999999</v>
      </c>
      <c r="BJ21" s="43">
        <v>429</v>
      </c>
      <c r="BK21" s="44">
        <v>1911</v>
      </c>
      <c r="BL21" s="44">
        <f t="shared" si="37"/>
        <v>4.29</v>
      </c>
      <c r="BM21" s="44">
        <f t="shared" si="38"/>
        <v>4</v>
      </c>
      <c r="BN21" s="44">
        <f t="shared" si="39"/>
        <v>29.000000000000004</v>
      </c>
      <c r="BO21" s="44">
        <f t="shared" si="40"/>
        <v>269</v>
      </c>
      <c r="BP21" s="44">
        <f t="shared" si="41"/>
        <v>1151</v>
      </c>
      <c r="BQ21" s="44">
        <f t="shared" si="42"/>
        <v>882</v>
      </c>
      <c r="BR21" s="45">
        <f t="shared" si="4"/>
        <v>14.7</v>
      </c>
      <c r="BS21" s="45">
        <f t="shared" si="102"/>
        <v>14</v>
      </c>
      <c r="BT21" s="45">
        <f t="shared" si="103"/>
        <v>0.6999999999999993</v>
      </c>
      <c r="BU21" s="44">
        <f t="shared" si="104"/>
        <v>0.4199999999999996</v>
      </c>
      <c r="BV21" s="45">
        <f t="shared" si="105"/>
        <v>14.42</v>
      </c>
      <c r="BW21" s="44">
        <f t="shared" si="106"/>
        <v>3</v>
      </c>
      <c r="BX21" s="46">
        <f t="shared" si="153"/>
        <v>331.9999999999999</v>
      </c>
      <c r="BY21" s="43">
        <v>408</v>
      </c>
      <c r="BZ21" s="44">
        <v>1938</v>
      </c>
      <c r="CA21" s="44">
        <f t="shared" si="43"/>
        <v>4.08</v>
      </c>
      <c r="CB21" s="44">
        <f t="shared" si="44"/>
        <v>4</v>
      </c>
      <c r="CC21" s="44">
        <f t="shared" si="45"/>
        <v>8.000000000000007</v>
      </c>
      <c r="CD21" s="44">
        <f t="shared" si="46"/>
        <v>248</v>
      </c>
      <c r="CE21" s="44">
        <f t="shared" si="47"/>
        <v>1178</v>
      </c>
      <c r="CF21" s="44">
        <f t="shared" si="48"/>
        <v>930</v>
      </c>
      <c r="CG21" s="45">
        <f t="shared" si="5"/>
        <v>15.5</v>
      </c>
      <c r="CH21" s="45">
        <f t="shared" si="107"/>
        <v>15</v>
      </c>
      <c r="CI21" s="45">
        <f t="shared" si="108"/>
        <v>0.5</v>
      </c>
      <c r="CJ21" s="44">
        <f t="shared" si="109"/>
        <v>0.3</v>
      </c>
      <c r="CK21" s="45">
        <f t="shared" si="110"/>
        <v>15.3</v>
      </c>
      <c r="CL21" s="44">
        <f t="shared" si="111"/>
        <v>0</v>
      </c>
      <c r="CM21" s="46">
        <f t="shared" si="49"/>
        <v>379.9999999999999</v>
      </c>
      <c r="CN21" s="43">
        <v>420</v>
      </c>
      <c r="CO21" s="44">
        <v>1937</v>
      </c>
      <c r="CP21" s="44">
        <f t="shared" si="50"/>
        <v>4.2</v>
      </c>
      <c r="CQ21" s="44">
        <f t="shared" si="51"/>
        <v>4</v>
      </c>
      <c r="CR21" s="44">
        <f t="shared" si="52"/>
        <v>20.000000000000018</v>
      </c>
      <c r="CS21" s="44">
        <f t="shared" si="53"/>
        <v>260</v>
      </c>
      <c r="CT21" s="44">
        <f t="shared" si="54"/>
        <v>1177</v>
      </c>
      <c r="CU21" s="44">
        <f t="shared" si="55"/>
        <v>917</v>
      </c>
      <c r="CV21" s="45">
        <f t="shared" si="6"/>
        <v>15.283333333333333</v>
      </c>
      <c r="CW21" s="45">
        <f t="shared" si="112"/>
        <v>15</v>
      </c>
      <c r="CX21" s="45">
        <f t="shared" si="113"/>
        <v>0.2833333333333332</v>
      </c>
      <c r="CY21" s="44">
        <f t="shared" si="114"/>
        <v>0.16999999999999993</v>
      </c>
      <c r="CZ21" s="45">
        <f t="shared" si="115"/>
        <v>15.17</v>
      </c>
      <c r="DA21" s="44">
        <f t="shared" si="116"/>
        <v>-1</v>
      </c>
      <c r="DB21" s="46">
        <f t="shared" si="154"/>
        <v>366.9999999999999</v>
      </c>
      <c r="DC21" s="43">
        <v>451</v>
      </c>
      <c r="DD21" s="44">
        <v>1850</v>
      </c>
      <c r="DE21" s="44">
        <f t="shared" si="56"/>
        <v>4.51</v>
      </c>
      <c r="DF21" s="44">
        <f t="shared" si="57"/>
        <v>4</v>
      </c>
      <c r="DG21" s="44">
        <f t="shared" si="58"/>
        <v>50.99999999999998</v>
      </c>
      <c r="DH21" s="44">
        <f t="shared" si="59"/>
        <v>291</v>
      </c>
      <c r="DI21" s="44">
        <f t="shared" si="60"/>
        <v>1130</v>
      </c>
      <c r="DJ21" s="44">
        <f t="shared" si="61"/>
        <v>839</v>
      </c>
      <c r="DK21" s="45">
        <f t="shared" si="7"/>
        <v>13.983333333333333</v>
      </c>
      <c r="DL21" s="45">
        <f t="shared" si="117"/>
        <v>13</v>
      </c>
      <c r="DM21" s="45">
        <f t="shared" si="118"/>
        <v>0.9833333333333325</v>
      </c>
      <c r="DN21" s="44">
        <f t="shared" si="119"/>
        <v>0.5899999999999995</v>
      </c>
      <c r="DO21" s="45">
        <f t="shared" si="120"/>
        <v>13.59</v>
      </c>
      <c r="DP21" s="44">
        <f t="shared" si="121"/>
        <v>-14</v>
      </c>
      <c r="DQ21" s="46">
        <f t="shared" si="62"/>
        <v>288.9999999999999</v>
      </c>
      <c r="DR21" s="43">
        <v>529</v>
      </c>
      <c r="DS21" s="44">
        <v>1809</v>
      </c>
      <c r="DT21" s="44">
        <f t="shared" si="63"/>
        <v>5.29</v>
      </c>
      <c r="DU21" s="44">
        <f t="shared" si="64"/>
        <v>5</v>
      </c>
      <c r="DV21" s="44">
        <f t="shared" si="65"/>
        <v>29.000000000000004</v>
      </c>
      <c r="DW21" s="44">
        <f t="shared" si="66"/>
        <v>329</v>
      </c>
      <c r="DX21" s="44">
        <f t="shared" si="67"/>
        <v>1089</v>
      </c>
      <c r="DY21" s="44">
        <f t="shared" si="68"/>
        <v>760</v>
      </c>
      <c r="DZ21" s="45">
        <f t="shared" si="8"/>
        <v>12.666666666666666</v>
      </c>
      <c r="EA21" s="45">
        <f t="shared" si="122"/>
        <v>12</v>
      </c>
      <c r="EB21" s="45">
        <f t="shared" si="123"/>
        <v>0.6666666666666661</v>
      </c>
      <c r="EC21" s="44">
        <f t="shared" si="124"/>
        <v>0.39999999999999963</v>
      </c>
      <c r="ED21" s="45">
        <f t="shared" si="125"/>
        <v>12.4</v>
      </c>
      <c r="EE21" s="44">
        <f t="shared" si="126"/>
        <v>-4</v>
      </c>
      <c r="EF21" s="46">
        <f t="shared" si="69"/>
        <v>209.9999999999999</v>
      </c>
      <c r="EG21" s="43">
        <v>606</v>
      </c>
      <c r="EH21" s="44">
        <v>1721</v>
      </c>
      <c r="EI21" s="44">
        <f t="shared" si="70"/>
        <v>6.06</v>
      </c>
      <c r="EJ21" s="44">
        <f t="shared" si="71"/>
        <v>6</v>
      </c>
      <c r="EK21" s="44">
        <f t="shared" si="72"/>
        <v>5.999999999999961</v>
      </c>
      <c r="EL21" s="44">
        <f t="shared" si="73"/>
        <v>365.99999999999994</v>
      </c>
      <c r="EM21" s="44">
        <f t="shared" si="74"/>
        <v>1041</v>
      </c>
      <c r="EN21" s="44">
        <f t="shared" si="75"/>
        <v>675</v>
      </c>
      <c r="EO21" s="45">
        <f t="shared" si="9"/>
        <v>11.25</v>
      </c>
      <c r="EP21" s="45">
        <f t="shared" si="127"/>
        <v>11</v>
      </c>
      <c r="EQ21" s="45">
        <f t="shared" si="128"/>
        <v>0.25</v>
      </c>
      <c r="ER21" s="44">
        <f t="shared" si="129"/>
        <v>0.15</v>
      </c>
      <c r="ES21" s="45">
        <f t="shared" si="130"/>
        <v>11.15</v>
      </c>
      <c r="ET21" s="44">
        <f t="shared" si="131"/>
        <v>3.0000000000002274</v>
      </c>
      <c r="EU21" s="46">
        <f t="shared" si="132"/>
        <v>124.99999999999989</v>
      </c>
      <c r="EV21" s="43">
        <v>647</v>
      </c>
      <c r="EW21" s="44">
        <v>1628</v>
      </c>
      <c r="EX21" s="44">
        <f t="shared" si="76"/>
        <v>6.47</v>
      </c>
      <c r="EY21" s="44">
        <f t="shared" si="77"/>
        <v>6</v>
      </c>
      <c r="EZ21" s="44">
        <f t="shared" si="78"/>
        <v>46.99999999999997</v>
      </c>
      <c r="FA21" s="44">
        <f t="shared" si="79"/>
        <v>407</v>
      </c>
      <c r="FB21" s="44">
        <f t="shared" si="80"/>
        <v>988.0000000000001</v>
      </c>
      <c r="FC21" s="44">
        <f t="shared" si="81"/>
        <v>581.0000000000001</v>
      </c>
      <c r="FD21" s="45">
        <f t="shared" si="10"/>
        <v>9.683333333333335</v>
      </c>
      <c r="FE21" s="45">
        <f t="shared" si="133"/>
        <v>9</v>
      </c>
      <c r="FF21" s="45">
        <f t="shared" si="134"/>
        <v>0.6833333333333353</v>
      </c>
      <c r="FG21" s="44">
        <f t="shared" si="135"/>
        <v>0.4100000000000012</v>
      </c>
      <c r="FH21" s="45">
        <f t="shared" si="136"/>
        <v>9.410000000000002</v>
      </c>
      <c r="FI21" s="44">
        <f t="shared" si="137"/>
        <v>-2.9999999999997726</v>
      </c>
      <c r="FJ21" s="46">
        <f t="shared" si="155"/>
        <v>31</v>
      </c>
      <c r="FK21" s="43">
        <v>706</v>
      </c>
      <c r="FL21" s="44">
        <v>1614</v>
      </c>
      <c r="FM21" s="44">
        <f t="shared" si="138"/>
        <v>7.06</v>
      </c>
      <c r="FN21" s="44">
        <f t="shared" si="139"/>
        <v>7</v>
      </c>
      <c r="FO21" s="44">
        <f t="shared" si="140"/>
        <v>5.999999999999961</v>
      </c>
      <c r="FP21" s="44">
        <f t="shared" si="141"/>
        <v>425.99999999999994</v>
      </c>
      <c r="FQ21" s="44">
        <f t="shared" si="142"/>
        <v>974</v>
      </c>
      <c r="FR21" s="44">
        <f t="shared" si="143"/>
        <v>548</v>
      </c>
      <c r="FS21" s="45">
        <f t="shared" si="11"/>
        <v>9.133333333333333</v>
      </c>
      <c r="FT21" s="45">
        <f t="shared" si="144"/>
        <v>9</v>
      </c>
      <c r="FU21" s="45">
        <f t="shared" si="145"/>
        <v>0.13333333333333286</v>
      </c>
      <c r="FV21" s="44">
        <f t="shared" si="146"/>
        <v>0.07999999999999971</v>
      </c>
      <c r="FW21" s="45">
        <f t="shared" si="147"/>
        <v>9.08</v>
      </c>
      <c r="FX21" s="44">
        <f t="shared" si="148"/>
        <v>14.000000000000114</v>
      </c>
      <c r="FY21" s="59" t="s">
        <v>40</v>
      </c>
    </row>
    <row r="22" spans="1:183" ht="13.5">
      <c r="A22" s="31">
        <f t="shared" si="12"/>
        <v>13</v>
      </c>
      <c r="B22" s="44">
        <v>727</v>
      </c>
      <c r="C22" s="44">
        <v>1637</v>
      </c>
      <c r="D22" s="44">
        <f t="shared" si="13"/>
        <v>7.27</v>
      </c>
      <c r="E22" s="44">
        <f t="shared" si="14"/>
        <v>7</v>
      </c>
      <c r="F22" s="44">
        <f t="shared" si="15"/>
        <v>26.999999999999957</v>
      </c>
      <c r="G22" s="44">
        <f t="shared" si="16"/>
        <v>446.99999999999994</v>
      </c>
      <c r="H22" s="44">
        <f t="shared" si="17"/>
        <v>997.0000000000001</v>
      </c>
      <c r="I22" s="44">
        <f t="shared" si="18"/>
        <v>550.0000000000002</v>
      </c>
      <c r="J22" s="45">
        <f t="shared" si="0"/>
        <v>9.16666666666667</v>
      </c>
      <c r="K22" s="45">
        <f t="shared" si="82"/>
        <v>9</v>
      </c>
      <c r="L22" s="45">
        <f t="shared" si="83"/>
        <v>0.16666666666666963</v>
      </c>
      <c r="M22" s="44">
        <f t="shared" si="84"/>
        <v>0.10000000000000178</v>
      </c>
      <c r="N22" s="45">
        <f t="shared" si="85"/>
        <v>9.100000000000001</v>
      </c>
      <c r="O22" s="44">
        <f t="shared" si="86"/>
        <v>-15.999999999999773</v>
      </c>
      <c r="P22" s="55">
        <f t="shared" si="149"/>
        <v>0</v>
      </c>
      <c r="Q22" s="43">
        <v>657</v>
      </c>
      <c r="R22" s="44">
        <v>1718</v>
      </c>
      <c r="S22" s="44">
        <f t="shared" si="19"/>
        <v>6.57</v>
      </c>
      <c r="T22" s="44">
        <f t="shared" si="20"/>
        <v>6</v>
      </c>
      <c r="U22" s="44">
        <f t="shared" si="21"/>
        <v>57.00000000000003</v>
      </c>
      <c r="V22" s="44">
        <f t="shared" si="22"/>
        <v>417</v>
      </c>
      <c r="W22" s="44">
        <f t="shared" si="23"/>
        <v>1038</v>
      </c>
      <c r="X22" s="44">
        <f t="shared" si="24"/>
        <v>621</v>
      </c>
      <c r="Y22" s="45">
        <f t="shared" si="1"/>
        <v>10.35</v>
      </c>
      <c r="Z22" s="45">
        <f t="shared" si="87"/>
        <v>10</v>
      </c>
      <c r="AA22" s="45">
        <f t="shared" si="88"/>
        <v>0.34999999999999964</v>
      </c>
      <c r="AB22" s="44">
        <f t="shared" si="89"/>
        <v>0.2099999999999998</v>
      </c>
      <c r="AC22" s="45">
        <f t="shared" si="90"/>
        <v>10.209999999999999</v>
      </c>
      <c r="AD22" s="44">
        <f t="shared" si="91"/>
        <v>-8.999999999999773</v>
      </c>
      <c r="AE22" s="46">
        <f t="shared" si="150"/>
        <v>70.99999999999989</v>
      </c>
      <c r="AF22" s="43">
        <v>601</v>
      </c>
      <c r="AG22" s="44">
        <v>1749</v>
      </c>
      <c r="AH22" s="44">
        <f t="shared" si="25"/>
        <v>6.01</v>
      </c>
      <c r="AI22" s="44">
        <f t="shared" si="26"/>
        <v>6</v>
      </c>
      <c r="AJ22" s="44">
        <f t="shared" si="27"/>
        <v>0.9999999999999787</v>
      </c>
      <c r="AK22" s="44">
        <f t="shared" si="28"/>
        <v>361</v>
      </c>
      <c r="AL22" s="44">
        <f t="shared" si="29"/>
        <v>1068.9999999999998</v>
      </c>
      <c r="AM22" s="44">
        <f t="shared" si="30"/>
        <v>707.9999999999998</v>
      </c>
      <c r="AN22" s="45">
        <f t="shared" si="2"/>
        <v>11.799999999999995</v>
      </c>
      <c r="AO22" s="45">
        <f t="shared" si="92"/>
        <v>11</v>
      </c>
      <c r="AP22" s="45">
        <f t="shared" si="93"/>
        <v>0.7999999999999954</v>
      </c>
      <c r="AQ22" s="44">
        <f t="shared" si="94"/>
        <v>0.4799999999999972</v>
      </c>
      <c r="AR22" s="45">
        <f t="shared" si="95"/>
        <v>11.479999999999997</v>
      </c>
      <c r="AS22" s="44">
        <f t="shared" si="96"/>
        <v>4.999999999999773</v>
      </c>
      <c r="AT22" s="46">
        <f t="shared" si="151"/>
        <v>157.99999999999966</v>
      </c>
      <c r="AU22" s="43">
        <v>512</v>
      </c>
      <c r="AV22" s="44">
        <v>1835</v>
      </c>
      <c r="AW22" s="44">
        <f t="shared" si="31"/>
        <v>5.12</v>
      </c>
      <c r="AX22" s="44">
        <f t="shared" si="32"/>
        <v>5</v>
      </c>
      <c r="AY22" s="44">
        <f t="shared" si="33"/>
        <v>12.00000000000001</v>
      </c>
      <c r="AZ22" s="44">
        <f t="shared" si="34"/>
        <v>312</v>
      </c>
      <c r="BA22" s="44">
        <f t="shared" si="35"/>
        <v>1115.0000000000002</v>
      </c>
      <c r="BB22" s="44">
        <f t="shared" si="36"/>
        <v>803.0000000000002</v>
      </c>
      <c r="BC22" s="45">
        <f t="shared" si="3"/>
        <v>13.383333333333336</v>
      </c>
      <c r="BD22" s="45">
        <f t="shared" si="97"/>
        <v>13</v>
      </c>
      <c r="BE22" s="45">
        <f t="shared" si="98"/>
        <v>0.3833333333333364</v>
      </c>
      <c r="BF22" s="44">
        <f t="shared" si="99"/>
        <v>0.23000000000000184</v>
      </c>
      <c r="BG22" s="45">
        <f t="shared" si="100"/>
        <v>13.230000000000002</v>
      </c>
      <c r="BH22" s="44">
        <f t="shared" si="101"/>
        <v>3.0000000000002274</v>
      </c>
      <c r="BI22" s="46">
        <f t="shared" si="152"/>
        <v>253.0000000000001</v>
      </c>
      <c r="BJ22" s="43">
        <v>427</v>
      </c>
      <c r="BK22" s="44">
        <v>1912</v>
      </c>
      <c r="BL22" s="44">
        <f t="shared" si="37"/>
        <v>4.27</v>
      </c>
      <c r="BM22" s="44">
        <f t="shared" si="38"/>
        <v>4</v>
      </c>
      <c r="BN22" s="44">
        <f t="shared" si="39"/>
        <v>26.999999999999957</v>
      </c>
      <c r="BO22" s="44">
        <f t="shared" si="40"/>
        <v>266.99999999999994</v>
      </c>
      <c r="BP22" s="44">
        <f t="shared" si="41"/>
        <v>1152</v>
      </c>
      <c r="BQ22" s="44">
        <f t="shared" si="42"/>
        <v>885</v>
      </c>
      <c r="BR22" s="45">
        <f t="shared" si="4"/>
        <v>14.75</v>
      </c>
      <c r="BS22" s="45">
        <f t="shared" si="102"/>
        <v>14</v>
      </c>
      <c r="BT22" s="45">
        <f t="shared" si="103"/>
        <v>0.75</v>
      </c>
      <c r="BU22" s="44">
        <f t="shared" si="104"/>
        <v>0.45</v>
      </c>
      <c r="BV22" s="45">
        <f t="shared" si="105"/>
        <v>14.45</v>
      </c>
      <c r="BW22" s="44">
        <f t="shared" si="106"/>
        <v>3</v>
      </c>
      <c r="BX22" s="46">
        <f t="shared" si="153"/>
        <v>334.9999999999999</v>
      </c>
      <c r="BY22" s="43">
        <v>408</v>
      </c>
      <c r="BZ22" s="44">
        <v>1939</v>
      </c>
      <c r="CA22" s="44">
        <f t="shared" si="43"/>
        <v>4.08</v>
      </c>
      <c r="CB22" s="44">
        <f t="shared" si="44"/>
        <v>4</v>
      </c>
      <c r="CC22" s="44">
        <f t="shared" si="45"/>
        <v>8.000000000000007</v>
      </c>
      <c r="CD22" s="44">
        <f t="shared" si="46"/>
        <v>248</v>
      </c>
      <c r="CE22" s="44">
        <f t="shared" si="47"/>
        <v>1179</v>
      </c>
      <c r="CF22" s="44">
        <f t="shared" si="48"/>
        <v>931</v>
      </c>
      <c r="CG22" s="45">
        <f t="shared" si="5"/>
        <v>15.516666666666667</v>
      </c>
      <c r="CH22" s="45">
        <f t="shared" si="107"/>
        <v>15</v>
      </c>
      <c r="CI22" s="45">
        <f t="shared" si="108"/>
        <v>0.5166666666666675</v>
      </c>
      <c r="CJ22" s="44">
        <f t="shared" si="109"/>
        <v>0.3100000000000005</v>
      </c>
      <c r="CK22" s="45">
        <f t="shared" si="110"/>
        <v>15.31</v>
      </c>
      <c r="CL22" s="44">
        <f t="shared" si="111"/>
        <v>1</v>
      </c>
      <c r="CM22" s="46">
        <f t="shared" si="49"/>
        <v>380.9999999999999</v>
      </c>
      <c r="CN22" s="43">
        <v>527</v>
      </c>
      <c r="CO22" s="44">
        <v>1939</v>
      </c>
      <c r="CP22" s="44">
        <f t="shared" si="50"/>
        <v>5.27</v>
      </c>
      <c r="CQ22" s="44">
        <f t="shared" si="51"/>
        <v>5</v>
      </c>
      <c r="CR22" s="44">
        <f t="shared" si="52"/>
        <v>26.999999999999957</v>
      </c>
      <c r="CS22" s="44">
        <f t="shared" si="53"/>
        <v>326.99999999999994</v>
      </c>
      <c r="CT22" s="44">
        <f t="shared" si="54"/>
        <v>1179</v>
      </c>
      <c r="CU22" s="44">
        <f t="shared" si="55"/>
        <v>852</v>
      </c>
      <c r="CV22" s="45">
        <f t="shared" si="6"/>
        <v>14.2</v>
      </c>
      <c r="CW22" s="45">
        <f t="shared" si="112"/>
        <v>14</v>
      </c>
      <c r="CX22" s="45">
        <f t="shared" si="113"/>
        <v>0.1999999999999993</v>
      </c>
      <c r="CY22" s="44">
        <f t="shared" si="114"/>
        <v>0.11999999999999958</v>
      </c>
      <c r="CZ22" s="45">
        <f t="shared" si="115"/>
        <v>14.12</v>
      </c>
      <c r="DA22" s="44">
        <f t="shared" si="116"/>
        <v>-65</v>
      </c>
      <c r="DB22" s="46">
        <f t="shared" si="154"/>
        <v>301.9999999999999</v>
      </c>
      <c r="DC22" s="43">
        <v>451</v>
      </c>
      <c r="DD22" s="44">
        <v>1849</v>
      </c>
      <c r="DE22" s="44">
        <f t="shared" si="56"/>
        <v>4.51</v>
      </c>
      <c r="DF22" s="44">
        <f t="shared" si="57"/>
        <v>4</v>
      </c>
      <c r="DG22" s="44">
        <f t="shared" si="58"/>
        <v>50.99999999999998</v>
      </c>
      <c r="DH22" s="44">
        <f t="shared" si="59"/>
        <v>291</v>
      </c>
      <c r="DI22" s="44">
        <f t="shared" si="60"/>
        <v>1128.9999999999998</v>
      </c>
      <c r="DJ22" s="44">
        <f t="shared" si="61"/>
        <v>837.9999999999998</v>
      </c>
      <c r="DK22" s="45">
        <f t="shared" si="7"/>
        <v>13.966666666666663</v>
      </c>
      <c r="DL22" s="45">
        <f t="shared" si="117"/>
        <v>13</v>
      </c>
      <c r="DM22" s="45">
        <f t="shared" si="118"/>
        <v>0.9666666666666632</v>
      </c>
      <c r="DN22" s="44">
        <f t="shared" si="119"/>
        <v>0.579999999999998</v>
      </c>
      <c r="DO22" s="45">
        <f t="shared" si="120"/>
        <v>13.579999999999998</v>
      </c>
      <c r="DP22" s="44">
        <f t="shared" si="121"/>
        <v>-1.0000000000002274</v>
      </c>
      <c r="DQ22" s="46">
        <f t="shared" si="62"/>
        <v>287.99999999999966</v>
      </c>
      <c r="DR22" s="43">
        <v>530</v>
      </c>
      <c r="DS22" s="44">
        <v>1807</v>
      </c>
      <c r="DT22" s="44">
        <f t="shared" si="63"/>
        <v>5.3</v>
      </c>
      <c r="DU22" s="44">
        <f t="shared" si="64"/>
        <v>5</v>
      </c>
      <c r="DV22" s="44">
        <f t="shared" si="65"/>
        <v>29.999999999999982</v>
      </c>
      <c r="DW22" s="44">
        <f t="shared" si="66"/>
        <v>330</v>
      </c>
      <c r="DX22" s="44">
        <f t="shared" si="67"/>
        <v>1087</v>
      </c>
      <c r="DY22" s="44">
        <f t="shared" si="68"/>
        <v>757</v>
      </c>
      <c r="DZ22" s="45">
        <f t="shared" si="8"/>
        <v>12.616666666666667</v>
      </c>
      <c r="EA22" s="45">
        <f t="shared" si="122"/>
        <v>12</v>
      </c>
      <c r="EB22" s="45">
        <f t="shared" si="123"/>
        <v>0.6166666666666671</v>
      </c>
      <c r="EC22" s="44">
        <f t="shared" si="124"/>
        <v>0.3700000000000003</v>
      </c>
      <c r="ED22" s="45">
        <f t="shared" si="125"/>
        <v>12.370000000000001</v>
      </c>
      <c r="EE22" s="44">
        <f t="shared" si="126"/>
        <v>-3</v>
      </c>
      <c r="EF22" s="46">
        <f t="shared" si="69"/>
        <v>206.9999999999999</v>
      </c>
      <c r="EG22" s="43">
        <v>606</v>
      </c>
      <c r="EH22" s="44">
        <v>1712</v>
      </c>
      <c r="EI22" s="44">
        <f t="shared" si="70"/>
        <v>6.06</v>
      </c>
      <c r="EJ22" s="44">
        <f t="shared" si="71"/>
        <v>6</v>
      </c>
      <c r="EK22" s="44">
        <f t="shared" si="72"/>
        <v>5.999999999999961</v>
      </c>
      <c r="EL22" s="44">
        <f t="shared" si="73"/>
        <v>365.99999999999994</v>
      </c>
      <c r="EM22" s="44">
        <f t="shared" si="74"/>
        <v>1032</v>
      </c>
      <c r="EN22" s="44">
        <f t="shared" si="75"/>
        <v>666</v>
      </c>
      <c r="EO22" s="45">
        <f t="shared" si="9"/>
        <v>11.1</v>
      </c>
      <c r="EP22" s="45">
        <f t="shared" si="127"/>
        <v>11</v>
      </c>
      <c r="EQ22" s="45">
        <f t="shared" si="128"/>
        <v>0.09999999999999964</v>
      </c>
      <c r="ER22" s="44">
        <f t="shared" si="129"/>
        <v>0.05999999999999979</v>
      </c>
      <c r="ES22" s="45">
        <f t="shared" si="130"/>
        <v>11.06</v>
      </c>
      <c r="ET22" s="44">
        <f t="shared" si="131"/>
        <v>-9</v>
      </c>
      <c r="EU22" s="46">
        <f t="shared" si="132"/>
        <v>115.99999999999989</v>
      </c>
      <c r="EV22" s="43">
        <v>648</v>
      </c>
      <c r="EW22" s="44">
        <v>1627</v>
      </c>
      <c r="EX22" s="44">
        <f t="shared" si="76"/>
        <v>6.48</v>
      </c>
      <c r="EY22" s="44">
        <f t="shared" si="77"/>
        <v>6</v>
      </c>
      <c r="EZ22" s="44">
        <f t="shared" si="78"/>
        <v>48.00000000000004</v>
      </c>
      <c r="FA22" s="44">
        <f t="shared" si="79"/>
        <v>408.00000000000006</v>
      </c>
      <c r="FB22" s="44">
        <f t="shared" si="80"/>
        <v>987</v>
      </c>
      <c r="FC22" s="44">
        <f t="shared" si="81"/>
        <v>579</v>
      </c>
      <c r="FD22" s="45">
        <f t="shared" si="10"/>
        <v>9.65</v>
      </c>
      <c r="FE22" s="45">
        <f t="shared" si="133"/>
        <v>9</v>
      </c>
      <c r="FF22" s="45">
        <f t="shared" si="134"/>
        <v>0.6500000000000004</v>
      </c>
      <c r="FG22" s="44">
        <f t="shared" si="135"/>
        <v>0.39000000000000024</v>
      </c>
      <c r="FH22" s="45">
        <f t="shared" si="136"/>
        <v>9.39</v>
      </c>
      <c r="FI22" s="44">
        <f t="shared" si="137"/>
        <v>-2.0000000000001137</v>
      </c>
      <c r="FJ22" s="46">
        <f t="shared" si="155"/>
        <v>28.999999999999886</v>
      </c>
      <c r="FK22" s="43">
        <v>722</v>
      </c>
      <c r="FL22" s="44">
        <v>1613</v>
      </c>
      <c r="FM22" s="44">
        <f t="shared" si="138"/>
        <v>7.22</v>
      </c>
      <c r="FN22" s="44">
        <f t="shared" si="139"/>
        <v>7</v>
      </c>
      <c r="FO22" s="44">
        <f t="shared" si="140"/>
        <v>21.999999999999975</v>
      </c>
      <c r="FP22" s="44">
        <f t="shared" si="141"/>
        <v>442</v>
      </c>
      <c r="FQ22" s="44">
        <f t="shared" si="142"/>
        <v>972.9999999999999</v>
      </c>
      <c r="FR22" s="44">
        <f t="shared" si="143"/>
        <v>530.9999999999999</v>
      </c>
      <c r="FS22" s="45">
        <f t="shared" si="11"/>
        <v>8.849999999999998</v>
      </c>
      <c r="FT22" s="45">
        <f t="shared" si="144"/>
        <v>8</v>
      </c>
      <c r="FU22" s="45">
        <f t="shared" si="145"/>
        <v>0.8499999999999979</v>
      </c>
      <c r="FV22" s="44">
        <f t="shared" si="146"/>
        <v>0.5099999999999987</v>
      </c>
      <c r="FW22" s="45">
        <f t="shared" si="147"/>
        <v>8.509999999999998</v>
      </c>
      <c r="FX22" s="44">
        <f t="shared" si="148"/>
        <v>-17.000000000000114</v>
      </c>
      <c r="FY22" s="59">
        <f t="shared" si="156"/>
        <v>-19.000000000000227</v>
      </c>
      <c r="GA22" s="51"/>
    </row>
    <row r="23" spans="1:183" ht="13.5">
      <c r="A23" s="31">
        <f t="shared" si="12"/>
        <v>14</v>
      </c>
      <c r="B23" s="44">
        <v>726</v>
      </c>
      <c r="C23" s="44">
        <v>1638</v>
      </c>
      <c r="D23" s="44">
        <f t="shared" si="13"/>
        <v>7.26</v>
      </c>
      <c r="E23" s="44">
        <f t="shared" si="14"/>
        <v>7</v>
      </c>
      <c r="F23" s="44">
        <f t="shared" si="15"/>
        <v>25.99999999999998</v>
      </c>
      <c r="G23" s="44">
        <f t="shared" si="16"/>
        <v>446</v>
      </c>
      <c r="H23" s="44">
        <f t="shared" si="17"/>
        <v>997.9999999999999</v>
      </c>
      <c r="I23" s="44">
        <f t="shared" si="18"/>
        <v>551.9999999999999</v>
      </c>
      <c r="J23" s="45">
        <f t="shared" si="0"/>
        <v>9.199999999999998</v>
      </c>
      <c r="K23" s="45">
        <f t="shared" si="82"/>
        <v>9</v>
      </c>
      <c r="L23" s="45">
        <f t="shared" si="83"/>
        <v>0.1999999999999975</v>
      </c>
      <c r="M23" s="44">
        <f t="shared" si="84"/>
        <v>0.11999999999999851</v>
      </c>
      <c r="N23" s="45">
        <f t="shared" si="85"/>
        <v>9.12</v>
      </c>
      <c r="O23" s="44">
        <f t="shared" si="86"/>
        <v>1.999999999999659</v>
      </c>
      <c r="P23" s="55">
        <f t="shared" si="149"/>
        <v>1.9999999999997726</v>
      </c>
      <c r="Q23" s="43">
        <v>656</v>
      </c>
      <c r="R23" s="44">
        <v>1719</v>
      </c>
      <c r="S23" s="44">
        <f t="shared" si="19"/>
        <v>6.56</v>
      </c>
      <c r="T23" s="44">
        <f t="shared" si="20"/>
        <v>6</v>
      </c>
      <c r="U23" s="44">
        <f t="shared" si="21"/>
        <v>55.99999999999996</v>
      </c>
      <c r="V23" s="44">
        <f t="shared" si="22"/>
        <v>415.99999999999994</v>
      </c>
      <c r="W23" s="44">
        <f t="shared" si="23"/>
        <v>1039.0000000000002</v>
      </c>
      <c r="X23" s="44">
        <f t="shared" si="24"/>
        <v>623.0000000000002</v>
      </c>
      <c r="Y23" s="45">
        <f t="shared" si="1"/>
        <v>10.383333333333336</v>
      </c>
      <c r="Z23" s="45">
        <f t="shared" si="87"/>
        <v>10</v>
      </c>
      <c r="AA23" s="45">
        <f t="shared" si="88"/>
        <v>0.3833333333333364</v>
      </c>
      <c r="AB23" s="44">
        <f t="shared" si="89"/>
        <v>0.23000000000000184</v>
      </c>
      <c r="AC23" s="45">
        <f t="shared" si="90"/>
        <v>10.230000000000002</v>
      </c>
      <c r="AD23" s="44">
        <f t="shared" si="91"/>
        <v>2.0000000000002274</v>
      </c>
      <c r="AE23" s="46">
        <f t="shared" si="150"/>
        <v>73.00000000000011</v>
      </c>
      <c r="AF23" s="43">
        <v>558</v>
      </c>
      <c r="AG23" s="44">
        <v>1752</v>
      </c>
      <c r="AH23" s="44">
        <f t="shared" si="25"/>
        <v>5.58</v>
      </c>
      <c r="AI23" s="44">
        <f t="shared" si="26"/>
        <v>5</v>
      </c>
      <c r="AJ23" s="44">
        <f t="shared" si="27"/>
        <v>58.00000000000001</v>
      </c>
      <c r="AK23" s="44">
        <f t="shared" si="28"/>
        <v>358</v>
      </c>
      <c r="AL23" s="44">
        <f t="shared" si="29"/>
        <v>1072</v>
      </c>
      <c r="AM23" s="44">
        <f t="shared" si="30"/>
        <v>714</v>
      </c>
      <c r="AN23" s="45">
        <f t="shared" si="2"/>
        <v>11.9</v>
      </c>
      <c r="AO23" s="45">
        <f t="shared" si="92"/>
        <v>11</v>
      </c>
      <c r="AP23" s="45">
        <f t="shared" si="93"/>
        <v>0.9000000000000004</v>
      </c>
      <c r="AQ23" s="44">
        <f t="shared" si="94"/>
        <v>0.5400000000000003</v>
      </c>
      <c r="AR23" s="45">
        <f t="shared" si="95"/>
        <v>11.540000000000001</v>
      </c>
      <c r="AS23" s="44">
        <f t="shared" si="96"/>
        <v>6.000000000000227</v>
      </c>
      <c r="AT23" s="46">
        <f t="shared" si="151"/>
        <v>163.9999999999999</v>
      </c>
      <c r="AU23" s="43">
        <v>510</v>
      </c>
      <c r="AV23" s="44">
        <v>1837</v>
      </c>
      <c r="AW23" s="44">
        <f t="shared" si="31"/>
        <v>5.1</v>
      </c>
      <c r="AX23" s="44">
        <f t="shared" si="32"/>
        <v>5</v>
      </c>
      <c r="AY23" s="44">
        <f t="shared" si="33"/>
        <v>9.999999999999964</v>
      </c>
      <c r="AZ23" s="44">
        <f t="shared" si="34"/>
        <v>309.99999999999994</v>
      </c>
      <c r="BA23" s="44">
        <f t="shared" si="35"/>
        <v>1117</v>
      </c>
      <c r="BB23" s="44">
        <f t="shared" si="36"/>
        <v>807</v>
      </c>
      <c r="BC23" s="45">
        <f t="shared" si="3"/>
        <v>13.45</v>
      </c>
      <c r="BD23" s="45">
        <f t="shared" si="97"/>
        <v>13</v>
      </c>
      <c r="BE23" s="45">
        <f t="shared" si="98"/>
        <v>0.4499999999999993</v>
      </c>
      <c r="BF23" s="44">
        <f t="shared" si="99"/>
        <v>0.2699999999999996</v>
      </c>
      <c r="BG23" s="45">
        <f t="shared" si="100"/>
        <v>13.27</v>
      </c>
      <c r="BH23" s="44">
        <f t="shared" si="101"/>
        <v>3.9999999999997726</v>
      </c>
      <c r="BI23" s="46">
        <f t="shared" si="152"/>
        <v>256.9999999999999</v>
      </c>
      <c r="BJ23" s="43">
        <v>426</v>
      </c>
      <c r="BK23" s="44">
        <v>1913</v>
      </c>
      <c r="BL23" s="44">
        <f t="shared" si="37"/>
        <v>4.26</v>
      </c>
      <c r="BM23" s="44">
        <f t="shared" si="38"/>
        <v>4</v>
      </c>
      <c r="BN23" s="44">
        <f t="shared" si="39"/>
        <v>25.99999999999998</v>
      </c>
      <c r="BO23" s="44">
        <f t="shared" si="40"/>
        <v>266</v>
      </c>
      <c r="BP23" s="44">
        <f t="shared" si="41"/>
        <v>1153</v>
      </c>
      <c r="BQ23" s="44">
        <f t="shared" si="42"/>
        <v>887</v>
      </c>
      <c r="BR23" s="45">
        <f t="shared" si="4"/>
        <v>14.783333333333333</v>
      </c>
      <c r="BS23" s="45">
        <f t="shared" si="102"/>
        <v>14</v>
      </c>
      <c r="BT23" s="45">
        <f t="shared" si="103"/>
        <v>0.7833333333333332</v>
      </c>
      <c r="BU23" s="44">
        <f t="shared" si="104"/>
        <v>0.4699999999999999</v>
      </c>
      <c r="BV23" s="45">
        <f t="shared" si="105"/>
        <v>14.47</v>
      </c>
      <c r="BW23" s="44">
        <f t="shared" si="106"/>
        <v>2</v>
      </c>
      <c r="BX23" s="46">
        <f t="shared" si="153"/>
        <v>336.9999999999999</v>
      </c>
      <c r="BY23" s="43">
        <v>408</v>
      </c>
      <c r="BZ23" s="44">
        <v>1939</v>
      </c>
      <c r="CA23" s="44">
        <f t="shared" si="43"/>
        <v>4.08</v>
      </c>
      <c r="CB23" s="44">
        <f t="shared" si="44"/>
        <v>4</v>
      </c>
      <c r="CC23" s="44">
        <f t="shared" si="45"/>
        <v>8.000000000000007</v>
      </c>
      <c r="CD23" s="44">
        <f t="shared" si="46"/>
        <v>248</v>
      </c>
      <c r="CE23" s="44">
        <f t="shared" si="47"/>
        <v>1179</v>
      </c>
      <c r="CF23" s="44">
        <f t="shared" si="48"/>
        <v>931</v>
      </c>
      <c r="CG23" s="45">
        <f t="shared" si="5"/>
        <v>15.516666666666667</v>
      </c>
      <c r="CH23" s="45">
        <f t="shared" si="107"/>
        <v>15</v>
      </c>
      <c r="CI23" s="45">
        <f t="shared" si="108"/>
        <v>0.5166666666666675</v>
      </c>
      <c r="CJ23" s="44">
        <f t="shared" si="109"/>
        <v>0.3100000000000005</v>
      </c>
      <c r="CK23" s="45">
        <f t="shared" si="110"/>
        <v>15.31</v>
      </c>
      <c r="CL23" s="44">
        <f t="shared" si="111"/>
        <v>0</v>
      </c>
      <c r="CM23" s="46">
        <f t="shared" si="49"/>
        <v>380.9999999999999</v>
      </c>
      <c r="CN23" s="43">
        <v>528</v>
      </c>
      <c r="CO23" s="44">
        <v>1939</v>
      </c>
      <c r="CP23" s="44">
        <f t="shared" si="50"/>
        <v>5.28</v>
      </c>
      <c r="CQ23" s="44">
        <f t="shared" si="51"/>
        <v>5</v>
      </c>
      <c r="CR23" s="44">
        <f t="shared" si="52"/>
        <v>28.000000000000025</v>
      </c>
      <c r="CS23" s="44">
        <f t="shared" si="53"/>
        <v>328</v>
      </c>
      <c r="CT23" s="44">
        <f t="shared" si="54"/>
        <v>1179</v>
      </c>
      <c r="CU23" s="44">
        <f t="shared" si="55"/>
        <v>851</v>
      </c>
      <c r="CV23" s="45">
        <f t="shared" si="6"/>
        <v>14.183333333333334</v>
      </c>
      <c r="CW23" s="45">
        <f t="shared" si="112"/>
        <v>14</v>
      </c>
      <c r="CX23" s="45">
        <f t="shared" si="113"/>
        <v>0.18333333333333357</v>
      </c>
      <c r="CY23" s="44">
        <f t="shared" si="114"/>
        <v>0.11000000000000014</v>
      </c>
      <c r="CZ23" s="45">
        <f t="shared" si="115"/>
        <v>14.11</v>
      </c>
      <c r="DA23" s="44">
        <f t="shared" si="116"/>
        <v>-1</v>
      </c>
      <c r="DB23" s="46">
        <f t="shared" si="154"/>
        <v>300.9999999999999</v>
      </c>
      <c r="DC23" s="43">
        <v>455</v>
      </c>
      <c r="DD23" s="44">
        <v>1859</v>
      </c>
      <c r="DE23" s="44">
        <f t="shared" si="56"/>
        <v>4.55</v>
      </c>
      <c r="DF23" s="44">
        <f t="shared" si="57"/>
        <v>4</v>
      </c>
      <c r="DG23" s="44">
        <f t="shared" si="58"/>
        <v>54.999999999999986</v>
      </c>
      <c r="DH23" s="44">
        <f t="shared" si="59"/>
        <v>295</v>
      </c>
      <c r="DI23" s="44">
        <f t="shared" si="60"/>
        <v>1139</v>
      </c>
      <c r="DJ23" s="44">
        <f t="shared" si="61"/>
        <v>844</v>
      </c>
      <c r="DK23" s="45">
        <f t="shared" si="7"/>
        <v>14.066666666666666</v>
      </c>
      <c r="DL23" s="45">
        <f t="shared" si="117"/>
        <v>14</v>
      </c>
      <c r="DM23" s="45">
        <f t="shared" si="118"/>
        <v>0.06666666666666643</v>
      </c>
      <c r="DN23" s="44">
        <f t="shared" si="119"/>
        <v>0.039999999999999855</v>
      </c>
      <c r="DO23" s="45">
        <f t="shared" si="120"/>
        <v>14.04</v>
      </c>
      <c r="DP23" s="44">
        <f t="shared" si="121"/>
        <v>6.000000000000227</v>
      </c>
      <c r="DQ23" s="46">
        <f t="shared" si="62"/>
        <v>293.9999999999999</v>
      </c>
      <c r="DR23" s="43">
        <v>531</v>
      </c>
      <c r="DS23" s="44">
        <v>1805</v>
      </c>
      <c r="DT23" s="44">
        <f t="shared" si="63"/>
        <v>5.31</v>
      </c>
      <c r="DU23" s="44">
        <f t="shared" si="64"/>
        <v>5</v>
      </c>
      <c r="DV23" s="44">
        <f t="shared" si="65"/>
        <v>30.99999999999996</v>
      </c>
      <c r="DW23" s="44">
        <f t="shared" si="66"/>
        <v>330.99999999999994</v>
      </c>
      <c r="DX23" s="44">
        <f t="shared" si="67"/>
        <v>1085</v>
      </c>
      <c r="DY23" s="44">
        <f t="shared" si="68"/>
        <v>754</v>
      </c>
      <c r="DZ23" s="45">
        <f t="shared" si="8"/>
        <v>12.566666666666666</v>
      </c>
      <c r="EA23" s="45">
        <f t="shared" si="122"/>
        <v>12</v>
      </c>
      <c r="EB23" s="45">
        <f t="shared" si="123"/>
        <v>0.5666666666666664</v>
      </c>
      <c r="EC23" s="44">
        <f t="shared" si="124"/>
        <v>0.33999999999999986</v>
      </c>
      <c r="ED23" s="45">
        <f t="shared" si="125"/>
        <v>12.34</v>
      </c>
      <c r="EE23" s="44">
        <f t="shared" si="126"/>
        <v>-3</v>
      </c>
      <c r="EF23" s="46">
        <f t="shared" si="69"/>
        <v>203.9999999999999</v>
      </c>
      <c r="EG23" s="43">
        <v>607</v>
      </c>
      <c r="EH23" s="44">
        <v>1710</v>
      </c>
      <c r="EI23" s="44">
        <f t="shared" si="70"/>
        <v>6.07</v>
      </c>
      <c r="EJ23" s="44">
        <f t="shared" si="71"/>
        <v>6</v>
      </c>
      <c r="EK23" s="44">
        <f t="shared" si="72"/>
        <v>7.000000000000028</v>
      </c>
      <c r="EL23" s="44">
        <f t="shared" si="73"/>
        <v>367</v>
      </c>
      <c r="EM23" s="44">
        <f t="shared" si="74"/>
        <v>1030.0000000000002</v>
      </c>
      <c r="EN23" s="44">
        <f t="shared" si="75"/>
        <v>663.0000000000002</v>
      </c>
      <c r="EO23" s="45">
        <f t="shared" si="9"/>
        <v>11.050000000000004</v>
      </c>
      <c r="EP23" s="45">
        <f t="shared" si="127"/>
        <v>11</v>
      </c>
      <c r="EQ23" s="45">
        <f t="shared" si="128"/>
        <v>0.05000000000000426</v>
      </c>
      <c r="ER23" s="44">
        <f t="shared" si="129"/>
        <v>0.03000000000000256</v>
      </c>
      <c r="ES23" s="45">
        <f t="shared" si="130"/>
        <v>11.030000000000003</v>
      </c>
      <c r="ET23" s="44">
        <f t="shared" si="131"/>
        <v>-2.9999999999997726</v>
      </c>
      <c r="EU23" s="46">
        <f t="shared" si="132"/>
        <v>113.00000000000011</v>
      </c>
      <c r="EV23" s="43">
        <v>649</v>
      </c>
      <c r="EW23" s="44">
        <v>1626</v>
      </c>
      <c r="EX23" s="44">
        <f t="shared" si="76"/>
        <v>6.49</v>
      </c>
      <c r="EY23" s="44">
        <f t="shared" si="77"/>
        <v>6</v>
      </c>
      <c r="EZ23" s="44">
        <f t="shared" si="78"/>
        <v>49.00000000000002</v>
      </c>
      <c r="FA23" s="44">
        <f t="shared" si="79"/>
        <v>409</v>
      </c>
      <c r="FB23" s="44">
        <f t="shared" si="80"/>
        <v>986.0000000000001</v>
      </c>
      <c r="FC23" s="44">
        <f t="shared" si="81"/>
        <v>577.0000000000001</v>
      </c>
      <c r="FD23" s="45">
        <f t="shared" si="10"/>
        <v>9.616666666666669</v>
      </c>
      <c r="FE23" s="45">
        <f t="shared" si="133"/>
        <v>9</v>
      </c>
      <c r="FF23" s="45">
        <f t="shared" si="134"/>
        <v>0.6166666666666689</v>
      </c>
      <c r="FG23" s="44">
        <f t="shared" si="135"/>
        <v>0.37000000000000133</v>
      </c>
      <c r="FH23" s="45">
        <f t="shared" si="136"/>
        <v>9.370000000000001</v>
      </c>
      <c r="FI23" s="44">
        <f t="shared" si="137"/>
        <v>-1.9999999999998863</v>
      </c>
      <c r="FJ23" s="46">
        <f t="shared" si="155"/>
        <v>27</v>
      </c>
      <c r="FK23" s="43">
        <v>723</v>
      </c>
      <c r="FL23" s="44">
        <v>1613</v>
      </c>
      <c r="FM23" s="44">
        <f t="shared" si="138"/>
        <v>7.23</v>
      </c>
      <c r="FN23" s="44">
        <f t="shared" si="139"/>
        <v>7</v>
      </c>
      <c r="FO23" s="44">
        <f t="shared" si="140"/>
        <v>23.000000000000043</v>
      </c>
      <c r="FP23" s="44">
        <f t="shared" si="141"/>
        <v>443.00000000000006</v>
      </c>
      <c r="FQ23" s="44">
        <f t="shared" si="142"/>
        <v>972.9999999999999</v>
      </c>
      <c r="FR23" s="44">
        <f t="shared" si="143"/>
        <v>529.9999999999998</v>
      </c>
      <c r="FS23" s="45">
        <f t="shared" si="11"/>
        <v>8.83333333333333</v>
      </c>
      <c r="FT23" s="45">
        <f t="shared" si="144"/>
        <v>8</v>
      </c>
      <c r="FU23" s="45">
        <f t="shared" si="145"/>
        <v>0.8333333333333304</v>
      </c>
      <c r="FV23" s="44">
        <f t="shared" si="146"/>
        <v>0.4999999999999982</v>
      </c>
      <c r="FW23" s="45">
        <f t="shared" si="147"/>
        <v>8.499999999999998</v>
      </c>
      <c r="FX23" s="44">
        <f t="shared" si="148"/>
        <v>-1.0000000000001137</v>
      </c>
      <c r="FY23" s="59">
        <f t="shared" si="156"/>
        <v>-20.00000000000034</v>
      </c>
      <c r="GA23" s="50"/>
    </row>
    <row r="24" spans="1:181" ht="13.5">
      <c r="A24" s="31">
        <f t="shared" si="12"/>
        <v>15</v>
      </c>
      <c r="B24" s="44">
        <v>726</v>
      </c>
      <c r="C24" s="44">
        <v>1639</v>
      </c>
      <c r="D24" s="44">
        <f t="shared" si="13"/>
        <v>7.26</v>
      </c>
      <c r="E24" s="44">
        <f t="shared" si="14"/>
        <v>7</v>
      </c>
      <c r="F24" s="44">
        <f t="shared" si="15"/>
        <v>25.99999999999998</v>
      </c>
      <c r="G24" s="44">
        <f t="shared" si="16"/>
        <v>446</v>
      </c>
      <c r="H24" s="44">
        <f t="shared" si="17"/>
        <v>999</v>
      </c>
      <c r="I24" s="44">
        <f t="shared" si="18"/>
        <v>553</v>
      </c>
      <c r="J24" s="45">
        <f t="shared" si="0"/>
        <v>9.216666666666667</v>
      </c>
      <c r="K24" s="45">
        <f t="shared" si="82"/>
        <v>9</v>
      </c>
      <c r="L24" s="45">
        <f t="shared" si="83"/>
        <v>0.21666666666666679</v>
      </c>
      <c r="M24" s="44">
        <f t="shared" si="84"/>
        <v>0.13000000000000006</v>
      </c>
      <c r="N24" s="45">
        <f t="shared" si="85"/>
        <v>9.13</v>
      </c>
      <c r="O24" s="44">
        <f t="shared" si="86"/>
        <v>1.0000000000001137</v>
      </c>
      <c r="P24" s="55">
        <f t="shared" si="149"/>
        <v>2.9999999999998863</v>
      </c>
      <c r="Q24" s="43">
        <v>654</v>
      </c>
      <c r="R24" s="44">
        <v>1721</v>
      </c>
      <c r="S24" s="44">
        <f t="shared" si="19"/>
        <v>6.54</v>
      </c>
      <c r="T24" s="44">
        <f t="shared" si="20"/>
        <v>6</v>
      </c>
      <c r="U24" s="44">
        <f t="shared" si="21"/>
        <v>54</v>
      </c>
      <c r="V24" s="44">
        <f t="shared" si="22"/>
        <v>414</v>
      </c>
      <c r="W24" s="44">
        <f t="shared" si="23"/>
        <v>1041</v>
      </c>
      <c r="X24" s="44">
        <f t="shared" si="24"/>
        <v>627</v>
      </c>
      <c r="Y24" s="45">
        <f t="shared" si="1"/>
        <v>10.45</v>
      </c>
      <c r="Z24" s="45">
        <f t="shared" si="87"/>
        <v>10</v>
      </c>
      <c r="AA24" s="45">
        <f t="shared" si="88"/>
        <v>0.4499999999999993</v>
      </c>
      <c r="AB24" s="44">
        <f t="shared" si="89"/>
        <v>0.2699999999999996</v>
      </c>
      <c r="AC24" s="45">
        <f t="shared" si="90"/>
        <v>10.27</v>
      </c>
      <c r="AD24" s="44">
        <f t="shared" si="91"/>
        <v>3.9999999999997726</v>
      </c>
      <c r="AE24" s="46">
        <f t="shared" si="150"/>
        <v>76.99999999999989</v>
      </c>
      <c r="AF24" s="43">
        <v>546</v>
      </c>
      <c r="AG24" s="44">
        <v>1735</v>
      </c>
      <c r="AH24" s="44">
        <f t="shared" si="25"/>
        <v>5.46</v>
      </c>
      <c r="AI24" s="44">
        <f t="shared" si="26"/>
        <v>5</v>
      </c>
      <c r="AJ24" s="44">
        <f t="shared" si="27"/>
        <v>46</v>
      </c>
      <c r="AK24" s="44">
        <f t="shared" si="28"/>
        <v>346</v>
      </c>
      <c r="AL24" s="44">
        <f t="shared" si="29"/>
        <v>1055.0000000000002</v>
      </c>
      <c r="AM24" s="44">
        <f t="shared" si="30"/>
        <v>709.0000000000002</v>
      </c>
      <c r="AN24" s="45">
        <f t="shared" si="2"/>
        <v>11.81666666666667</v>
      </c>
      <c r="AO24" s="45">
        <f t="shared" si="92"/>
        <v>11</v>
      </c>
      <c r="AP24" s="45">
        <f t="shared" si="93"/>
        <v>0.81666666666667</v>
      </c>
      <c r="AQ24" s="44">
        <f t="shared" si="94"/>
        <v>0.490000000000002</v>
      </c>
      <c r="AR24" s="45">
        <f t="shared" si="95"/>
        <v>11.490000000000002</v>
      </c>
      <c r="AS24" s="44">
        <f t="shared" si="96"/>
        <v>-4.999999999999773</v>
      </c>
      <c r="AT24" s="46">
        <f t="shared" si="151"/>
        <v>159.0000000000001</v>
      </c>
      <c r="AU24" s="43">
        <v>509</v>
      </c>
      <c r="AV24" s="44">
        <v>1838</v>
      </c>
      <c r="AW24" s="44">
        <f t="shared" si="31"/>
        <v>5.09</v>
      </c>
      <c r="AX24" s="44">
        <f t="shared" si="32"/>
        <v>5</v>
      </c>
      <c r="AY24" s="44">
        <f t="shared" si="33"/>
        <v>8.999999999999986</v>
      </c>
      <c r="AZ24" s="44">
        <f t="shared" si="34"/>
        <v>309</v>
      </c>
      <c r="BA24" s="44">
        <f t="shared" si="35"/>
        <v>1118</v>
      </c>
      <c r="BB24" s="44">
        <f t="shared" si="36"/>
        <v>809</v>
      </c>
      <c r="BC24" s="45">
        <f t="shared" si="3"/>
        <v>13.483333333333333</v>
      </c>
      <c r="BD24" s="45">
        <f t="shared" si="97"/>
        <v>13</v>
      </c>
      <c r="BE24" s="45">
        <f t="shared" si="98"/>
        <v>0.4833333333333325</v>
      </c>
      <c r="BF24" s="44">
        <f t="shared" si="99"/>
        <v>0.2899999999999995</v>
      </c>
      <c r="BG24" s="45">
        <f t="shared" si="100"/>
        <v>13.29</v>
      </c>
      <c r="BH24" s="44">
        <f t="shared" si="101"/>
        <v>2</v>
      </c>
      <c r="BI24" s="46">
        <f t="shared" si="152"/>
        <v>258.9999999999999</v>
      </c>
      <c r="BJ24" s="43">
        <v>425</v>
      </c>
      <c r="BK24" s="44">
        <v>1914</v>
      </c>
      <c r="BL24" s="44">
        <f t="shared" si="37"/>
        <v>4.25</v>
      </c>
      <c r="BM24" s="44">
        <f t="shared" si="38"/>
        <v>4</v>
      </c>
      <c r="BN24" s="44">
        <f t="shared" si="39"/>
        <v>25</v>
      </c>
      <c r="BO24" s="44">
        <f t="shared" si="40"/>
        <v>265</v>
      </c>
      <c r="BP24" s="44">
        <f t="shared" si="41"/>
        <v>1154</v>
      </c>
      <c r="BQ24" s="44">
        <f t="shared" si="42"/>
        <v>889</v>
      </c>
      <c r="BR24" s="45">
        <f t="shared" si="4"/>
        <v>14.816666666666666</v>
      </c>
      <c r="BS24" s="45">
        <f t="shared" si="102"/>
        <v>14</v>
      </c>
      <c r="BT24" s="45">
        <f t="shared" si="103"/>
        <v>0.8166666666666664</v>
      </c>
      <c r="BU24" s="44">
        <f t="shared" si="104"/>
        <v>0.4899999999999999</v>
      </c>
      <c r="BV24" s="45">
        <f t="shared" si="105"/>
        <v>14.49</v>
      </c>
      <c r="BW24" s="44">
        <f t="shared" si="106"/>
        <v>2</v>
      </c>
      <c r="BX24" s="46">
        <f t="shared" si="153"/>
        <v>338.9999999999999</v>
      </c>
      <c r="BY24" s="43">
        <v>408</v>
      </c>
      <c r="BZ24" s="44">
        <v>1939</v>
      </c>
      <c r="CA24" s="44">
        <f t="shared" si="43"/>
        <v>4.08</v>
      </c>
      <c r="CB24" s="44">
        <f t="shared" si="44"/>
        <v>4</v>
      </c>
      <c r="CC24" s="44">
        <f t="shared" si="45"/>
        <v>8.000000000000007</v>
      </c>
      <c r="CD24" s="44">
        <f t="shared" si="46"/>
        <v>248</v>
      </c>
      <c r="CE24" s="44">
        <f t="shared" si="47"/>
        <v>1179</v>
      </c>
      <c r="CF24" s="44">
        <f t="shared" si="48"/>
        <v>931</v>
      </c>
      <c r="CG24" s="45">
        <f t="shared" si="5"/>
        <v>15.516666666666667</v>
      </c>
      <c r="CH24" s="45">
        <f t="shared" si="107"/>
        <v>15</v>
      </c>
      <c r="CI24" s="45">
        <f t="shared" si="108"/>
        <v>0.5166666666666675</v>
      </c>
      <c r="CJ24" s="44">
        <f t="shared" si="109"/>
        <v>0.3100000000000005</v>
      </c>
      <c r="CK24" s="45">
        <f t="shared" si="110"/>
        <v>15.31</v>
      </c>
      <c r="CL24" s="44">
        <f t="shared" si="111"/>
        <v>0</v>
      </c>
      <c r="CM24" s="46">
        <f t="shared" si="49"/>
        <v>380.9999999999999</v>
      </c>
      <c r="CN24" s="43">
        <v>423</v>
      </c>
      <c r="CO24" s="44">
        <v>1935</v>
      </c>
      <c r="CP24" s="44">
        <f t="shared" si="50"/>
        <v>4.23</v>
      </c>
      <c r="CQ24" s="44">
        <f t="shared" si="51"/>
        <v>4</v>
      </c>
      <c r="CR24" s="44">
        <f t="shared" si="52"/>
        <v>23.000000000000043</v>
      </c>
      <c r="CS24" s="44">
        <f t="shared" si="53"/>
        <v>263.00000000000006</v>
      </c>
      <c r="CT24" s="44">
        <f t="shared" si="54"/>
        <v>1175.0000000000002</v>
      </c>
      <c r="CU24" s="44">
        <f t="shared" si="55"/>
        <v>912.0000000000002</v>
      </c>
      <c r="CV24" s="45">
        <f t="shared" si="6"/>
        <v>15.200000000000005</v>
      </c>
      <c r="CW24" s="45">
        <f t="shared" si="112"/>
        <v>15</v>
      </c>
      <c r="CX24" s="45">
        <f t="shared" si="113"/>
        <v>0.20000000000000462</v>
      </c>
      <c r="CY24" s="44">
        <f t="shared" si="114"/>
        <v>0.12000000000000277</v>
      </c>
      <c r="CZ24" s="45">
        <f t="shared" si="115"/>
        <v>15.120000000000003</v>
      </c>
      <c r="DA24" s="44">
        <f t="shared" si="116"/>
        <v>61.00000000000023</v>
      </c>
      <c r="DB24" s="46">
        <f t="shared" si="154"/>
        <v>362.0000000000001</v>
      </c>
      <c r="DC24" s="43">
        <v>456</v>
      </c>
      <c r="DD24" s="44">
        <v>1858</v>
      </c>
      <c r="DE24" s="44">
        <f t="shared" si="56"/>
        <v>4.56</v>
      </c>
      <c r="DF24" s="44">
        <f t="shared" si="57"/>
        <v>4</v>
      </c>
      <c r="DG24" s="44">
        <f t="shared" si="58"/>
        <v>55.99999999999996</v>
      </c>
      <c r="DH24" s="44">
        <f t="shared" si="59"/>
        <v>295.99999999999994</v>
      </c>
      <c r="DI24" s="44">
        <f t="shared" si="60"/>
        <v>1137.9999999999998</v>
      </c>
      <c r="DJ24" s="44">
        <f t="shared" si="61"/>
        <v>841.9999999999998</v>
      </c>
      <c r="DK24" s="45">
        <f t="shared" si="7"/>
        <v>14.03333333333333</v>
      </c>
      <c r="DL24" s="45">
        <f t="shared" si="117"/>
        <v>14</v>
      </c>
      <c r="DM24" s="45">
        <f t="shared" si="118"/>
        <v>0.03333333333332966</v>
      </c>
      <c r="DN24" s="44">
        <f t="shared" si="119"/>
        <v>0.019999999999997797</v>
      </c>
      <c r="DO24" s="45">
        <f t="shared" si="120"/>
        <v>14.019999999999998</v>
      </c>
      <c r="DP24" s="44">
        <f t="shared" si="121"/>
        <v>-2.0000000000002274</v>
      </c>
      <c r="DQ24" s="46">
        <f t="shared" si="62"/>
        <v>291.99999999999966</v>
      </c>
      <c r="DR24" s="43">
        <v>525</v>
      </c>
      <c r="DS24" s="44">
        <v>1755</v>
      </c>
      <c r="DT24" s="44">
        <f t="shared" si="63"/>
        <v>5.25</v>
      </c>
      <c r="DU24" s="44">
        <f t="shared" si="64"/>
        <v>5</v>
      </c>
      <c r="DV24" s="44">
        <f t="shared" si="65"/>
        <v>25</v>
      </c>
      <c r="DW24" s="44">
        <f t="shared" si="66"/>
        <v>325</v>
      </c>
      <c r="DX24" s="44">
        <f t="shared" si="67"/>
        <v>1075</v>
      </c>
      <c r="DY24" s="44">
        <f t="shared" si="68"/>
        <v>750</v>
      </c>
      <c r="DZ24" s="45">
        <f t="shared" si="8"/>
        <v>12.5</v>
      </c>
      <c r="EA24" s="45">
        <f t="shared" si="122"/>
        <v>12</v>
      </c>
      <c r="EB24" s="45">
        <f t="shared" si="123"/>
        <v>0.5</v>
      </c>
      <c r="EC24" s="44">
        <f t="shared" si="124"/>
        <v>0.3</v>
      </c>
      <c r="ED24" s="45">
        <f t="shared" si="125"/>
        <v>12.3</v>
      </c>
      <c r="EE24" s="44">
        <f t="shared" si="126"/>
        <v>-4</v>
      </c>
      <c r="EF24" s="46">
        <f t="shared" si="69"/>
        <v>199.9999999999999</v>
      </c>
      <c r="EG24" s="43">
        <v>557</v>
      </c>
      <c r="EH24" s="44">
        <v>1705</v>
      </c>
      <c r="EI24" s="44">
        <f t="shared" si="70"/>
        <v>5.57</v>
      </c>
      <c r="EJ24" s="44">
        <f t="shared" si="71"/>
        <v>5</v>
      </c>
      <c r="EK24" s="44">
        <f t="shared" si="72"/>
        <v>57.00000000000003</v>
      </c>
      <c r="EL24" s="44">
        <f t="shared" si="73"/>
        <v>357</v>
      </c>
      <c r="EM24" s="44">
        <f t="shared" si="74"/>
        <v>1025</v>
      </c>
      <c r="EN24" s="44">
        <f t="shared" si="75"/>
        <v>668</v>
      </c>
      <c r="EO24" s="45">
        <f t="shared" si="9"/>
        <v>11.133333333333333</v>
      </c>
      <c r="EP24" s="45">
        <f t="shared" si="127"/>
        <v>11</v>
      </c>
      <c r="EQ24" s="45">
        <f t="shared" si="128"/>
        <v>0.13333333333333286</v>
      </c>
      <c r="ER24" s="44">
        <f t="shared" si="129"/>
        <v>0.07999999999999971</v>
      </c>
      <c r="ES24" s="45">
        <f t="shared" si="130"/>
        <v>11.08</v>
      </c>
      <c r="ET24" s="44">
        <f t="shared" si="131"/>
        <v>4.999999999999773</v>
      </c>
      <c r="EU24" s="46">
        <f t="shared" si="132"/>
        <v>117.99999999999989</v>
      </c>
      <c r="EV24" s="99">
        <v>656</v>
      </c>
      <c r="EW24" s="100">
        <v>1733</v>
      </c>
      <c r="EX24" s="100">
        <f t="shared" si="76"/>
        <v>6.56</v>
      </c>
      <c r="EY24" s="100">
        <f t="shared" si="77"/>
        <v>6</v>
      </c>
      <c r="EZ24" s="100">
        <f t="shared" si="78"/>
        <v>55.99999999999996</v>
      </c>
      <c r="FA24" s="100">
        <f t="shared" si="79"/>
        <v>415.99999999999994</v>
      </c>
      <c r="FB24" s="100">
        <f t="shared" si="80"/>
        <v>1052.9999999999998</v>
      </c>
      <c r="FC24" s="100">
        <f t="shared" si="81"/>
        <v>636.9999999999998</v>
      </c>
      <c r="FD24" s="101">
        <f t="shared" si="10"/>
        <v>10.616666666666664</v>
      </c>
      <c r="FE24" s="101">
        <f t="shared" si="133"/>
        <v>10</v>
      </c>
      <c r="FF24" s="101">
        <f t="shared" si="134"/>
        <v>0.6166666666666636</v>
      </c>
      <c r="FG24" s="100">
        <f t="shared" si="135"/>
        <v>0.36999999999999816</v>
      </c>
      <c r="FH24" s="101">
        <f t="shared" si="136"/>
        <v>10.369999999999997</v>
      </c>
      <c r="FI24" s="100">
        <f t="shared" si="137"/>
        <v>59.99999999999966</v>
      </c>
      <c r="FJ24" s="102">
        <f t="shared" si="155"/>
        <v>86.99999999999966</v>
      </c>
      <c r="FK24" s="43">
        <v>724</v>
      </c>
      <c r="FL24" s="44">
        <v>1614</v>
      </c>
      <c r="FM24" s="44">
        <f t="shared" si="138"/>
        <v>7.24</v>
      </c>
      <c r="FN24" s="44">
        <f t="shared" si="139"/>
        <v>7</v>
      </c>
      <c r="FO24" s="44">
        <f t="shared" si="140"/>
        <v>24.00000000000002</v>
      </c>
      <c r="FP24" s="44">
        <f t="shared" si="141"/>
        <v>444</v>
      </c>
      <c r="FQ24" s="44">
        <f t="shared" si="142"/>
        <v>974</v>
      </c>
      <c r="FR24" s="44">
        <f t="shared" si="143"/>
        <v>530</v>
      </c>
      <c r="FS24" s="45">
        <f t="shared" si="11"/>
        <v>8.833333333333334</v>
      </c>
      <c r="FT24" s="45">
        <f t="shared" si="144"/>
        <v>8</v>
      </c>
      <c r="FU24" s="45">
        <f t="shared" si="145"/>
        <v>0.8333333333333339</v>
      </c>
      <c r="FV24" s="44">
        <f t="shared" si="146"/>
        <v>0.5000000000000003</v>
      </c>
      <c r="FW24" s="45">
        <f t="shared" si="147"/>
        <v>8.5</v>
      </c>
      <c r="FX24" s="44">
        <f t="shared" si="148"/>
        <v>0</v>
      </c>
      <c r="FY24" s="59">
        <f t="shared" si="156"/>
        <v>-20.000000000000114</v>
      </c>
    </row>
    <row r="25" spans="1:181" ht="13.5">
      <c r="A25" s="31">
        <f t="shared" si="12"/>
        <v>16</v>
      </c>
      <c r="B25" s="44">
        <v>711</v>
      </c>
      <c r="C25" s="44">
        <v>1640</v>
      </c>
      <c r="D25" s="44">
        <f t="shared" si="13"/>
        <v>7.11</v>
      </c>
      <c r="E25" s="44">
        <f t="shared" si="14"/>
        <v>7</v>
      </c>
      <c r="F25" s="44">
        <f t="shared" si="15"/>
        <v>11.000000000000032</v>
      </c>
      <c r="G25" s="44">
        <f t="shared" si="16"/>
        <v>431.00000000000006</v>
      </c>
      <c r="H25" s="44">
        <f t="shared" si="17"/>
        <v>999.9999999999999</v>
      </c>
      <c r="I25" s="44">
        <f t="shared" si="18"/>
        <v>568.9999999999998</v>
      </c>
      <c r="J25" s="45">
        <f t="shared" si="0"/>
        <v>9.483333333333329</v>
      </c>
      <c r="K25" s="45">
        <f t="shared" si="82"/>
        <v>9</v>
      </c>
      <c r="L25" s="45">
        <f t="shared" si="83"/>
        <v>0.48333333333332895</v>
      </c>
      <c r="M25" s="44">
        <f t="shared" si="84"/>
        <v>0.28999999999999737</v>
      </c>
      <c r="N25" s="45">
        <f t="shared" si="85"/>
        <v>9.289999999999997</v>
      </c>
      <c r="O25" s="44">
        <f t="shared" si="86"/>
        <v>15.999999999999773</v>
      </c>
      <c r="P25" s="55">
        <f t="shared" si="149"/>
        <v>18.99999999999966</v>
      </c>
      <c r="Q25" s="43">
        <v>653</v>
      </c>
      <c r="R25" s="44">
        <v>1722</v>
      </c>
      <c r="S25" s="44">
        <f t="shared" si="19"/>
        <v>6.53</v>
      </c>
      <c r="T25" s="44">
        <f t="shared" si="20"/>
        <v>6</v>
      </c>
      <c r="U25" s="44">
        <f t="shared" si="21"/>
        <v>53.00000000000003</v>
      </c>
      <c r="V25" s="44">
        <f t="shared" si="22"/>
        <v>413</v>
      </c>
      <c r="W25" s="44">
        <f t="shared" si="23"/>
        <v>1042</v>
      </c>
      <c r="X25" s="44">
        <f t="shared" si="24"/>
        <v>629</v>
      </c>
      <c r="Y25" s="45">
        <f t="shared" si="1"/>
        <v>10.483333333333333</v>
      </c>
      <c r="Z25" s="45">
        <f t="shared" si="87"/>
        <v>10</v>
      </c>
      <c r="AA25" s="45">
        <f t="shared" si="88"/>
        <v>0.4833333333333325</v>
      </c>
      <c r="AB25" s="44">
        <f t="shared" si="89"/>
        <v>0.2899999999999995</v>
      </c>
      <c r="AC25" s="45">
        <f t="shared" si="90"/>
        <v>10.29</v>
      </c>
      <c r="AD25" s="44">
        <f t="shared" si="91"/>
        <v>2</v>
      </c>
      <c r="AE25" s="46">
        <f t="shared" si="150"/>
        <v>78.99999999999989</v>
      </c>
      <c r="AF25" s="43">
        <v>604</v>
      </c>
      <c r="AG25" s="44">
        <v>1800</v>
      </c>
      <c r="AH25" s="44">
        <f t="shared" si="25"/>
        <v>6.04</v>
      </c>
      <c r="AI25" s="44">
        <f t="shared" si="26"/>
        <v>6</v>
      </c>
      <c r="AJ25" s="44">
        <f t="shared" si="27"/>
        <v>4.0000000000000036</v>
      </c>
      <c r="AK25" s="44">
        <f t="shared" si="28"/>
        <v>364</v>
      </c>
      <c r="AL25" s="44">
        <f t="shared" si="29"/>
        <v>1080</v>
      </c>
      <c r="AM25" s="44">
        <f t="shared" si="30"/>
        <v>716</v>
      </c>
      <c r="AN25" s="45">
        <f t="shared" si="2"/>
        <v>11.933333333333334</v>
      </c>
      <c r="AO25" s="45">
        <f t="shared" si="92"/>
        <v>11</v>
      </c>
      <c r="AP25" s="45">
        <f t="shared" si="93"/>
        <v>0.9333333333333336</v>
      </c>
      <c r="AQ25" s="44">
        <f t="shared" si="94"/>
        <v>0.5600000000000002</v>
      </c>
      <c r="AR25" s="45">
        <f t="shared" si="95"/>
        <v>11.56</v>
      </c>
      <c r="AS25" s="44">
        <f t="shared" si="96"/>
        <v>6.999999999999773</v>
      </c>
      <c r="AT25" s="46">
        <f t="shared" si="151"/>
        <v>165.9999999999999</v>
      </c>
      <c r="AU25" s="43">
        <v>500</v>
      </c>
      <c r="AV25" s="44">
        <v>1830</v>
      </c>
      <c r="AW25" s="44">
        <f t="shared" si="31"/>
        <v>5</v>
      </c>
      <c r="AX25" s="44">
        <f t="shared" si="32"/>
        <v>5</v>
      </c>
      <c r="AY25" s="44">
        <f t="shared" si="33"/>
        <v>0</v>
      </c>
      <c r="AZ25" s="44">
        <f t="shared" si="34"/>
        <v>300</v>
      </c>
      <c r="BA25" s="44">
        <f t="shared" si="35"/>
        <v>1110</v>
      </c>
      <c r="BB25" s="44">
        <f t="shared" si="36"/>
        <v>810</v>
      </c>
      <c r="BC25" s="45">
        <f t="shared" si="3"/>
        <v>13.5</v>
      </c>
      <c r="BD25" s="45">
        <f t="shared" si="97"/>
        <v>13</v>
      </c>
      <c r="BE25" s="45">
        <f t="shared" si="98"/>
        <v>0.5</v>
      </c>
      <c r="BF25" s="44">
        <f t="shared" si="99"/>
        <v>0.3</v>
      </c>
      <c r="BG25" s="45">
        <f t="shared" si="100"/>
        <v>13.3</v>
      </c>
      <c r="BH25" s="44">
        <f t="shared" si="101"/>
        <v>1</v>
      </c>
      <c r="BI25" s="46">
        <f t="shared" si="152"/>
        <v>259.9999999999999</v>
      </c>
      <c r="BJ25" s="43">
        <v>533</v>
      </c>
      <c r="BK25" s="44">
        <v>1900</v>
      </c>
      <c r="BL25" s="44">
        <f t="shared" si="37"/>
        <v>5.33</v>
      </c>
      <c r="BM25" s="44">
        <f t="shared" si="38"/>
        <v>5</v>
      </c>
      <c r="BN25" s="44">
        <f t="shared" si="39"/>
        <v>33.00000000000001</v>
      </c>
      <c r="BO25" s="44">
        <f t="shared" si="40"/>
        <v>333</v>
      </c>
      <c r="BP25" s="44">
        <f t="shared" si="41"/>
        <v>1140</v>
      </c>
      <c r="BQ25" s="44">
        <f t="shared" si="42"/>
        <v>807</v>
      </c>
      <c r="BR25" s="45">
        <f t="shared" si="4"/>
        <v>13.45</v>
      </c>
      <c r="BS25" s="45">
        <f t="shared" si="102"/>
        <v>13</v>
      </c>
      <c r="BT25" s="45">
        <f t="shared" si="103"/>
        <v>0.4499999999999993</v>
      </c>
      <c r="BU25" s="44">
        <f t="shared" si="104"/>
        <v>0.2699999999999996</v>
      </c>
      <c r="BV25" s="45">
        <f t="shared" si="105"/>
        <v>13.27</v>
      </c>
      <c r="BW25" s="44">
        <f t="shared" si="106"/>
        <v>-82</v>
      </c>
      <c r="BX25" s="46">
        <f t="shared" si="153"/>
        <v>256.9999999999999</v>
      </c>
      <c r="BY25" s="43">
        <v>408</v>
      </c>
      <c r="BZ25" s="44">
        <v>1940</v>
      </c>
      <c r="CA25" s="44">
        <f t="shared" si="43"/>
        <v>4.08</v>
      </c>
      <c r="CB25" s="44">
        <f t="shared" si="44"/>
        <v>4</v>
      </c>
      <c r="CC25" s="44">
        <f t="shared" si="45"/>
        <v>8.000000000000007</v>
      </c>
      <c r="CD25" s="44">
        <f t="shared" si="46"/>
        <v>248</v>
      </c>
      <c r="CE25" s="44">
        <f t="shared" si="47"/>
        <v>1179.9999999999998</v>
      </c>
      <c r="CF25" s="44">
        <f t="shared" si="48"/>
        <v>931.9999999999998</v>
      </c>
      <c r="CG25" s="45">
        <f t="shared" si="5"/>
        <v>15.53333333333333</v>
      </c>
      <c r="CH25" s="45">
        <f t="shared" si="107"/>
        <v>15</v>
      </c>
      <c r="CI25" s="45">
        <f t="shared" si="108"/>
        <v>0.5333333333333297</v>
      </c>
      <c r="CJ25" s="44">
        <f t="shared" si="109"/>
        <v>0.3199999999999978</v>
      </c>
      <c r="CK25" s="45">
        <f t="shared" si="110"/>
        <v>15.319999999999999</v>
      </c>
      <c r="CL25" s="44">
        <f t="shared" si="111"/>
        <v>0.9999999999997726</v>
      </c>
      <c r="CM25" s="46">
        <f t="shared" si="49"/>
        <v>381.99999999999966</v>
      </c>
      <c r="CN25" s="43">
        <v>423</v>
      </c>
      <c r="CO25" s="44">
        <v>1934</v>
      </c>
      <c r="CP25" s="44">
        <f t="shared" si="50"/>
        <v>4.23</v>
      </c>
      <c r="CQ25" s="44">
        <f t="shared" si="51"/>
        <v>4</v>
      </c>
      <c r="CR25" s="44">
        <f t="shared" si="52"/>
        <v>23.000000000000043</v>
      </c>
      <c r="CS25" s="44">
        <f t="shared" si="53"/>
        <v>263.00000000000006</v>
      </c>
      <c r="CT25" s="44">
        <f t="shared" si="54"/>
        <v>1174</v>
      </c>
      <c r="CU25" s="44">
        <f t="shared" si="55"/>
        <v>911</v>
      </c>
      <c r="CV25" s="45">
        <f t="shared" si="6"/>
        <v>15.183333333333334</v>
      </c>
      <c r="CW25" s="45">
        <f t="shared" si="112"/>
        <v>15</v>
      </c>
      <c r="CX25" s="45">
        <f t="shared" si="113"/>
        <v>0.18333333333333357</v>
      </c>
      <c r="CY25" s="44">
        <f t="shared" si="114"/>
        <v>0.11000000000000014</v>
      </c>
      <c r="CZ25" s="45">
        <f t="shared" si="115"/>
        <v>15.11</v>
      </c>
      <c r="DA25" s="44">
        <f t="shared" si="116"/>
        <v>-1.0000000000002274</v>
      </c>
      <c r="DB25" s="46">
        <f t="shared" si="154"/>
        <v>360.9999999999999</v>
      </c>
      <c r="DC25" s="43">
        <v>457</v>
      </c>
      <c r="DD25" s="44">
        <v>1856</v>
      </c>
      <c r="DE25" s="44">
        <f t="shared" si="56"/>
        <v>4.57</v>
      </c>
      <c r="DF25" s="44">
        <f t="shared" si="57"/>
        <v>4</v>
      </c>
      <c r="DG25" s="44">
        <f t="shared" si="58"/>
        <v>57.00000000000003</v>
      </c>
      <c r="DH25" s="44">
        <f t="shared" si="59"/>
        <v>297</v>
      </c>
      <c r="DI25" s="44">
        <f t="shared" si="60"/>
        <v>1135.9999999999998</v>
      </c>
      <c r="DJ25" s="44">
        <f t="shared" si="61"/>
        <v>838.9999999999998</v>
      </c>
      <c r="DK25" s="45">
        <f t="shared" si="7"/>
        <v>13.983333333333329</v>
      </c>
      <c r="DL25" s="45">
        <f t="shared" si="117"/>
        <v>13</v>
      </c>
      <c r="DM25" s="45">
        <f t="shared" si="118"/>
        <v>0.983333333333329</v>
      </c>
      <c r="DN25" s="44">
        <f t="shared" si="119"/>
        <v>0.5899999999999974</v>
      </c>
      <c r="DO25" s="45">
        <f t="shared" si="120"/>
        <v>13.589999999999998</v>
      </c>
      <c r="DP25" s="44">
        <f t="shared" si="121"/>
        <v>-3</v>
      </c>
      <c r="DQ25" s="46">
        <f t="shared" si="62"/>
        <v>288.99999999999966</v>
      </c>
      <c r="DR25" s="43">
        <v>533</v>
      </c>
      <c r="DS25" s="44">
        <v>1801</v>
      </c>
      <c r="DT25" s="44">
        <f t="shared" si="63"/>
        <v>5.33</v>
      </c>
      <c r="DU25" s="44">
        <f t="shared" si="64"/>
        <v>5</v>
      </c>
      <c r="DV25" s="44">
        <f t="shared" si="65"/>
        <v>33.00000000000001</v>
      </c>
      <c r="DW25" s="44">
        <f t="shared" si="66"/>
        <v>333</v>
      </c>
      <c r="DX25" s="44">
        <f t="shared" si="67"/>
        <v>1081.0000000000002</v>
      </c>
      <c r="DY25" s="44">
        <f t="shared" si="68"/>
        <v>748.0000000000002</v>
      </c>
      <c r="DZ25" s="45">
        <f t="shared" si="8"/>
        <v>12.46666666666667</v>
      </c>
      <c r="EA25" s="45">
        <f t="shared" si="122"/>
        <v>12</v>
      </c>
      <c r="EB25" s="45">
        <f t="shared" si="123"/>
        <v>0.46666666666667034</v>
      </c>
      <c r="EC25" s="44">
        <f t="shared" si="124"/>
        <v>0.2800000000000022</v>
      </c>
      <c r="ED25" s="45">
        <f t="shared" si="125"/>
        <v>12.280000000000003</v>
      </c>
      <c r="EE25" s="44">
        <f t="shared" si="126"/>
        <v>-1.9999999999997726</v>
      </c>
      <c r="EF25" s="46">
        <f t="shared" si="69"/>
        <v>198.0000000000001</v>
      </c>
      <c r="EG25" s="43">
        <v>610</v>
      </c>
      <c r="EH25" s="44">
        <v>1707</v>
      </c>
      <c r="EI25" s="44">
        <f t="shared" si="70"/>
        <v>6.1</v>
      </c>
      <c r="EJ25" s="44">
        <f t="shared" si="71"/>
        <v>6</v>
      </c>
      <c r="EK25" s="44">
        <f t="shared" si="72"/>
        <v>9.999999999999964</v>
      </c>
      <c r="EL25" s="44">
        <f t="shared" si="73"/>
        <v>369.99999999999994</v>
      </c>
      <c r="EM25" s="44">
        <f t="shared" si="74"/>
        <v>1027</v>
      </c>
      <c r="EN25" s="44">
        <f t="shared" si="75"/>
        <v>657</v>
      </c>
      <c r="EO25" s="45">
        <f t="shared" si="9"/>
        <v>10.95</v>
      </c>
      <c r="EP25" s="45">
        <f t="shared" si="127"/>
        <v>10</v>
      </c>
      <c r="EQ25" s="45">
        <f t="shared" si="128"/>
        <v>0.9499999999999993</v>
      </c>
      <c r="ER25" s="44">
        <f t="shared" si="129"/>
        <v>0.5699999999999996</v>
      </c>
      <c r="ES25" s="45">
        <f t="shared" si="130"/>
        <v>10.57</v>
      </c>
      <c r="ET25" s="44">
        <f t="shared" si="131"/>
        <v>-11</v>
      </c>
      <c r="EU25" s="46">
        <f t="shared" si="132"/>
        <v>106.99999999999989</v>
      </c>
      <c r="EV25" s="43">
        <v>652</v>
      </c>
      <c r="EW25" s="44">
        <v>1624</v>
      </c>
      <c r="EX25" s="44">
        <f t="shared" si="76"/>
        <v>6.52</v>
      </c>
      <c r="EY25" s="44">
        <f t="shared" si="77"/>
        <v>6</v>
      </c>
      <c r="EZ25" s="44">
        <f t="shared" si="78"/>
        <v>51.99999999999996</v>
      </c>
      <c r="FA25" s="44">
        <f t="shared" si="79"/>
        <v>411.99999999999994</v>
      </c>
      <c r="FB25" s="44">
        <f t="shared" si="80"/>
        <v>983.9999999999999</v>
      </c>
      <c r="FC25" s="44">
        <f t="shared" si="81"/>
        <v>572</v>
      </c>
      <c r="FD25" s="45">
        <f t="shared" si="10"/>
        <v>9.533333333333333</v>
      </c>
      <c r="FE25" s="45">
        <f t="shared" si="133"/>
        <v>9</v>
      </c>
      <c r="FF25" s="45">
        <f t="shared" si="134"/>
        <v>0.5333333333333332</v>
      </c>
      <c r="FG25" s="44">
        <f t="shared" si="135"/>
        <v>0.31999999999999995</v>
      </c>
      <c r="FH25" s="45">
        <f t="shared" si="136"/>
        <v>9.32</v>
      </c>
      <c r="FI25" s="44">
        <f t="shared" si="137"/>
        <v>-64.99999999999977</v>
      </c>
      <c r="FJ25" s="46">
        <f t="shared" si="155"/>
        <v>21.999999999999886</v>
      </c>
      <c r="FK25" s="43">
        <v>706</v>
      </c>
      <c r="FL25" s="44">
        <v>1616</v>
      </c>
      <c r="FM25" s="44">
        <f t="shared" si="138"/>
        <v>7.06</v>
      </c>
      <c r="FN25" s="44">
        <f t="shared" si="139"/>
        <v>7</v>
      </c>
      <c r="FO25" s="44">
        <f t="shared" si="140"/>
        <v>5.999999999999961</v>
      </c>
      <c r="FP25" s="44">
        <f t="shared" si="141"/>
        <v>425.99999999999994</v>
      </c>
      <c r="FQ25" s="44">
        <f t="shared" si="142"/>
        <v>976</v>
      </c>
      <c r="FR25" s="44">
        <f t="shared" si="143"/>
        <v>550</v>
      </c>
      <c r="FS25" s="45">
        <f t="shared" si="11"/>
        <v>9.166666666666666</v>
      </c>
      <c r="FT25" s="45">
        <f t="shared" si="144"/>
        <v>9</v>
      </c>
      <c r="FU25" s="45">
        <f t="shared" si="145"/>
        <v>0.16666666666666607</v>
      </c>
      <c r="FV25" s="44">
        <f t="shared" si="146"/>
        <v>0.09999999999999964</v>
      </c>
      <c r="FW25" s="45">
        <f t="shared" si="147"/>
        <v>9.1</v>
      </c>
      <c r="FX25" s="44">
        <f t="shared" si="148"/>
        <v>20</v>
      </c>
      <c r="FY25" s="59">
        <f t="shared" si="156"/>
        <v>0</v>
      </c>
    </row>
    <row r="26" spans="1:181" ht="13.5">
      <c r="A26" s="31">
        <f t="shared" si="12"/>
        <v>17</v>
      </c>
      <c r="B26" s="44">
        <v>712</v>
      </c>
      <c r="C26" s="44">
        <v>1641</v>
      </c>
      <c r="D26" s="44">
        <f t="shared" si="13"/>
        <v>7.12</v>
      </c>
      <c r="E26" s="44">
        <f t="shared" si="14"/>
        <v>7</v>
      </c>
      <c r="F26" s="44">
        <f t="shared" si="15"/>
        <v>12.00000000000001</v>
      </c>
      <c r="G26" s="44">
        <f t="shared" si="16"/>
        <v>432</v>
      </c>
      <c r="H26" s="44">
        <f t="shared" si="17"/>
        <v>1001</v>
      </c>
      <c r="I26" s="44">
        <f t="shared" si="18"/>
        <v>569</v>
      </c>
      <c r="J26" s="45">
        <f t="shared" si="0"/>
        <v>9.483333333333333</v>
      </c>
      <c r="K26" s="45">
        <f t="shared" si="82"/>
        <v>9</v>
      </c>
      <c r="L26" s="45">
        <f t="shared" si="83"/>
        <v>0.4833333333333325</v>
      </c>
      <c r="M26" s="44">
        <f t="shared" si="84"/>
        <v>0.2899999999999995</v>
      </c>
      <c r="N26" s="45">
        <f t="shared" si="85"/>
        <v>9.29</v>
      </c>
      <c r="O26" s="44">
        <f t="shared" si="86"/>
        <v>0</v>
      </c>
      <c r="P26" s="55">
        <f t="shared" si="149"/>
        <v>18.999999999999886</v>
      </c>
      <c r="Q26" s="43">
        <v>651</v>
      </c>
      <c r="R26" s="44">
        <v>1724</v>
      </c>
      <c r="S26" s="44">
        <f t="shared" si="19"/>
        <v>6.51</v>
      </c>
      <c r="T26" s="44">
        <f t="shared" si="20"/>
        <v>6</v>
      </c>
      <c r="U26" s="44">
        <f t="shared" si="21"/>
        <v>50.99999999999998</v>
      </c>
      <c r="V26" s="44">
        <f t="shared" si="22"/>
        <v>411</v>
      </c>
      <c r="W26" s="44">
        <f t="shared" si="23"/>
        <v>1043.9999999999998</v>
      </c>
      <c r="X26" s="44">
        <f t="shared" si="24"/>
        <v>632.9999999999998</v>
      </c>
      <c r="Y26" s="45">
        <f t="shared" si="1"/>
        <v>10.549999999999995</v>
      </c>
      <c r="Z26" s="45">
        <f t="shared" si="87"/>
        <v>10</v>
      </c>
      <c r="AA26" s="45">
        <f t="shared" si="88"/>
        <v>0.5499999999999954</v>
      </c>
      <c r="AB26" s="44">
        <f t="shared" si="89"/>
        <v>0.32999999999999724</v>
      </c>
      <c r="AC26" s="45">
        <f t="shared" si="90"/>
        <v>10.329999999999997</v>
      </c>
      <c r="AD26" s="44">
        <f t="shared" si="91"/>
        <v>3.9999999999997726</v>
      </c>
      <c r="AE26" s="46">
        <f t="shared" si="150"/>
        <v>82.99999999999966</v>
      </c>
      <c r="AF26" s="99">
        <v>626</v>
      </c>
      <c r="AG26" s="100">
        <v>1845</v>
      </c>
      <c r="AH26" s="100">
        <f t="shared" si="25"/>
        <v>6.26</v>
      </c>
      <c r="AI26" s="100">
        <f t="shared" si="26"/>
        <v>6</v>
      </c>
      <c r="AJ26" s="100">
        <f t="shared" si="27"/>
        <v>25.99999999999998</v>
      </c>
      <c r="AK26" s="100">
        <f t="shared" si="28"/>
        <v>386</v>
      </c>
      <c r="AL26" s="100">
        <f t="shared" si="29"/>
        <v>1125</v>
      </c>
      <c r="AM26" s="100">
        <f t="shared" si="30"/>
        <v>739</v>
      </c>
      <c r="AN26" s="101">
        <f t="shared" si="2"/>
        <v>12.316666666666666</v>
      </c>
      <c r="AO26" s="101">
        <f t="shared" si="92"/>
        <v>12</v>
      </c>
      <c r="AP26" s="101">
        <f t="shared" si="93"/>
        <v>0.31666666666666643</v>
      </c>
      <c r="AQ26" s="100">
        <f t="shared" si="94"/>
        <v>0.18999999999999986</v>
      </c>
      <c r="AR26" s="101">
        <f t="shared" si="95"/>
        <v>12.19</v>
      </c>
      <c r="AS26" s="100">
        <f t="shared" si="96"/>
        <v>23</v>
      </c>
      <c r="AT26" s="102">
        <f t="shared" si="151"/>
        <v>188.9999999999999</v>
      </c>
      <c r="AU26" s="43">
        <v>503</v>
      </c>
      <c r="AV26" s="44">
        <v>1828</v>
      </c>
      <c r="AW26" s="44">
        <f t="shared" si="31"/>
        <v>5.03</v>
      </c>
      <c r="AX26" s="44">
        <f t="shared" si="32"/>
        <v>5</v>
      </c>
      <c r="AY26" s="44">
        <f t="shared" si="33"/>
        <v>3.000000000000025</v>
      </c>
      <c r="AZ26" s="44">
        <f t="shared" si="34"/>
        <v>303</v>
      </c>
      <c r="BA26" s="44">
        <f t="shared" si="35"/>
        <v>1108</v>
      </c>
      <c r="BB26" s="44">
        <f t="shared" si="36"/>
        <v>805</v>
      </c>
      <c r="BC26" s="45">
        <f t="shared" si="3"/>
        <v>13.416666666666666</v>
      </c>
      <c r="BD26" s="45">
        <f t="shared" si="97"/>
        <v>13</v>
      </c>
      <c r="BE26" s="45">
        <f t="shared" si="98"/>
        <v>0.4166666666666661</v>
      </c>
      <c r="BF26" s="44">
        <f t="shared" si="99"/>
        <v>0.24999999999999964</v>
      </c>
      <c r="BG26" s="45">
        <f t="shared" si="100"/>
        <v>13.25</v>
      </c>
      <c r="BH26" s="44">
        <f t="shared" si="101"/>
        <v>-5</v>
      </c>
      <c r="BI26" s="46">
        <f t="shared" si="152"/>
        <v>254.9999999999999</v>
      </c>
      <c r="BJ26" s="43">
        <v>423</v>
      </c>
      <c r="BK26" s="44">
        <v>1916</v>
      </c>
      <c r="BL26" s="44">
        <f t="shared" si="37"/>
        <v>4.23</v>
      </c>
      <c r="BM26" s="44">
        <f t="shared" si="38"/>
        <v>4</v>
      </c>
      <c r="BN26" s="44">
        <f t="shared" si="39"/>
        <v>23.000000000000043</v>
      </c>
      <c r="BO26" s="44">
        <f t="shared" si="40"/>
        <v>263.00000000000006</v>
      </c>
      <c r="BP26" s="44">
        <f t="shared" si="41"/>
        <v>1156</v>
      </c>
      <c r="BQ26" s="44">
        <f t="shared" si="42"/>
        <v>893</v>
      </c>
      <c r="BR26" s="45">
        <f t="shared" si="4"/>
        <v>14.883333333333333</v>
      </c>
      <c r="BS26" s="45">
        <f t="shared" si="102"/>
        <v>14</v>
      </c>
      <c r="BT26" s="45">
        <f t="shared" si="103"/>
        <v>0.8833333333333329</v>
      </c>
      <c r="BU26" s="44">
        <f t="shared" si="104"/>
        <v>0.5299999999999997</v>
      </c>
      <c r="BV26" s="45">
        <f t="shared" si="105"/>
        <v>14.53</v>
      </c>
      <c r="BW26" s="44">
        <f t="shared" si="106"/>
        <v>86</v>
      </c>
      <c r="BX26" s="46">
        <f t="shared" si="153"/>
        <v>342.9999999999999</v>
      </c>
      <c r="BY26" s="43">
        <v>408</v>
      </c>
      <c r="BZ26" s="44">
        <v>1940</v>
      </c>
      <c r="CA26" s="44">
        <f t="shared" si="43"/>
        <v>4.08</v>
      </c>
      <c r="CB26" s="44">
        <f t="shared" si="44"/>
        <v>4</v>
      </c>
      <c r="CC26" s="44">
        <f t="shared" si="45"/>
        <v>8.000000000000007</v>
      </c>
      <c r="CD26" s="44">
        <f t="shared" si="46"/>
        <v>248</v>
      </c>
      <c r="CE26" s="44">
        <f t="shared" si="47"/>
        <v>1179.9999999999998</v>
      </c>
      <c r="CF26" s="44">
        <f t="shared" si="48"/>
        <v>931.9999999999998</v>
      </c>
      <c r="CG26" s="45">
        <f t="shared" si="5"/>
        <v>15.53333333333333</v>
      </c>
      <c r="CH26" s="45">
        <f t="shared" si="107"/>
        <v>15</v>
      </c>
      <c r="CI26" s="45">
        <f t="shared" si="108"/>
        <v>0.5333333333333297</v>
      </c>
      <c r="CJ26" s="44">
        <f t="shared" si="109"/>
        <v>0.3199999999999978</v>
      </c>
      <c r="CK26" s="45">
        <f t="shared" si="110"/>
        <v>15.319999999999999</v>
      </c>
      <c r="CL26" s="44">
        <f t="shared" si="111"/>
        <v>0</v>
      </c>
      <c r="CM26" s="46">
        <f t="shared" si="49"/>
        <v>381.99999999999966</v>
      </c>
      <c r="CN26" s="43">
        <v>424</v>
      </c>
      <c r="CO26" s="44">
        <v>1933</v>
      </c>
      <c r="CP26" s="44">
        <f t="shared" si="50"/>
        <v>4.24</v>
      </c>
      <c r="CQ26" s="44">
        <f t="shared" si="51"/>
        <v>4</v>
      </c>
      <c r="CR26" s="44">
        <f t="shared" si="52"/>
        <v>24.00000000000002</v>
      </c>
      <c r="CS26" s="44">
        <f t="shared" si="53"/>
        <v>264</v>
      </c>
      <c r="CT26" s="44">
        <f t="shared" si="54"/>
        <v>1172.9999999999998</v>
      </c>
      <c r="CU26" s="44">
        <f t="shared" si="55"/>
        <v>908.9999999999998</v>
      </c>
      <c r="CV26" s="45">
        <f t="shared" si="6"/>
        <v>15.149999999999997</v>
      </c>
      <c r="CW26" s="45">
        <f t="shared" si="112"/>
        <v>15</v>
      </c>
      <c r="CX26" s="45">
        <f t="shared" si="113"/>
        <v>0.1499999999999968</v>
      </c>
      <c r="CY26" s="44">
        <f t="shared" si="114"/>
        <v>0.08999999999999808</v>
      </c>
      <c r="CZ26" s="45">
        <f t="shared" si="115"/>
        <v>15.089999999999998</v>
      </c>
      <c r="DA26" s="44">
        <f t="shared" si="116"/>
        <v>-2.0000000000002274</v>
      </c>
      <c r="DB26" s="46">
        <f t="shared" si="154"/>
        <v>358.99999999999966</v>
      </c>
      <c r="DC26" s="43">
        <v>456</v>
      </c>
      <c r="DD26" s="44">
        <v>1842</v>
      </c>
      <c r="DE26" s="44">
        <f t="shared" si="56"/>
        <v>4.56</v>
      </c>
      <c r="DF26" s="44">
        <f t="shared" si="57"/>
        <v>4</v>
      </c>
      <c r="DG26" s="44">
        <f t="shared" si="58"/>
        <v>55.99999999999996</v>
      </c>
      <c r="DH26" s="44">
        <f t="shared" si="59"/>
        <v>295.99999999999994</v>
      </c>
      <c r="DI26" s="44">
        <f t="shared" si="60"/>
        <v>1122.0000000000002</v>
      </c>
      <c r="DJ26" s="44">
        <f t="shared" si="61"/>
        <v>826.0000000000002</v>
      </c>
      <c r="DK26" s="45">
        <f t="shared" si="7"/>
        <v>13.766666666666671</v>
      </c>
      <c r="DL26" s="45">
        <f t="shared" si="117"/>
        <v>13</v>
      </c>
      <c r="DM26" s="45">
        <f t="shared" si="118"/>
        <v>0.766666666666671</v>
      </c>
      <c r="DN26" s="44">
        <f t="shared" si="119"/>
        <v>0.46000000000000263</v>
      </c>
      <c r="DO26" s="45">
        <f t="shared" si="120"/>
        <v>13.460000000000003</v>
      </c>
      <c r="DP26" s="44">
        <f t="shared" si="121"/>
        <v>-12.999999999999545</v>
      </c>
      <c r="DQ26" s="46">
        <f t="shared" si="62"/>
        <v>276.0000000000001</v>
      </c>
      <c r="DR26" s="43">
        <v>534</v>
      </c>
      <c r="DS26" s="44">
        <v>1759</v>
      </c>
      <c r="DT26" s="44">
        <f t="shared" si="63"/>
        <v>5.34</v>
      </c>
      <c r="DU26" s="44">
        <f t="shared" si="64"/>
        <v>5</v>
      </c>
      <c r="DV26" s="44">
        <f t="shared" si="65"/>
        <v>33.999999999999986</v>
      </c>
      <c r="DW26" s="44">
        <f t="shared" si="66"/>
        <v>334</v>
      </c>
      <c r="DX26" s="44">
        <f t="shared" si="67"/>
        <v>1079</v>
      </c>
      <c r="DY26" s="44">
        <f t="shared" si="68"/>
        <v>745</v>
      </c>
      <c r="DZ26" s="45">
        <f t="shared" si="8"/>
        <v>12.416666666666666</v>
      </c>
      <c r="EA26" s="45">
        <f t="shared" si="122"/>
        <v>12</v>
      </c>
      <c r="EB26" s="45">
        <f t="shared" si="123"/>
        <v>0.4166666666666661</v>
      </c>
      <c r="EC26" s="44">
        <f t="shared" si="124"/>
        <v>0.24999999999999964</v>
      </c>
      <c r="ED26" s="45">
        <f t="shared" si="125"/>
        <v>12.25</v>
      </c>
      <c r="EE26" s="44">
        <f t="shared" si="126"/>
        <v>-3.0000000000002274</v>
      </c>
      <c r="EF26" s="46">
        <f t="shared" si="69"/>
        <v>194.9999999999999</v>
      </c>
      <c r="EG26" s="43">
        <v>601</v>
      </c>
      <c r="EH26" s="44">
        <v>1702</v>
      </c>
      <c r="EI26" s="44">
        <f t="shared" si="70"/>
        <v>6.01</v>
      </c>
      <c r="EJ26" s="44">
        <f t="shared" si="71"/>
        <v>6</v>
      </c>
      <c r="EK26" s="44">
        <f t="shared" si="72"/>
        <v>0.9999999999999787</v>
      </c>
      <c r="EL26" s="44">
        <f t="shared" si="73"/>
        <v>361</v>
      </c>
      <c r="EM26" s="44">
        <f t="shared" si="74"/>
        <v>1022</v>
      </c>
      <c r="EN26" s="44">
        <f t="shared" si="75"/>
        <v>661</v>
      </c>
      <c r="EO26" s="45">
        <f t="shared" si="9"/>
        <v>11.016666666666667</v>
      </c>
      <c r="EP26" s="45">
        <f t="shared" si="127"/>
        <v>11</v>
      </c>
      <c r="EQ26" s="45">
        <f t="shared" si="128"/>
        <v>0.016666666666667496</v>
      </c>
      <c r="ER26" s="44">
        <f t="shared" si="129"/>
        <v>0.010000000000000498</v>
      </c>
      <c r="ES26" s="45">
        <f t="shared" si="130"/>
        <v>11.01</v>
      </c>
      <c r="ET26" s="44">
        <f t="shared" si="131"/>
        <v>4</v>
      </c>
      <c r="EU26" s="46">
        <f t="shared" si="132"/>
        <v>110.99999999999989</v>
      </c>
      <c r="EV26" s="43">
        <v>653</v>
      </c>
      <c r="EW26" s="44">
        <v>1623</v>
      </c>
      <c r="EX26" s="44">
        <f t="shared" si="76"/>
        <v>6.53</v>
      </c>
      <c r="EY26" s="44">
        <f t="shared" si="77"/>
        <v>6</v>
      </c>
      <c r="EZ26" s="44">
        <f t="shared" si="78"/>
        <v>53.00000000000003</v>
      </c>
      <c r="FA26" s="44">
        <f t="shared" si="79"/>
        <v>413</v>
      </c>
      <c r="FB26" s="44">
        <f t="shared" si="80"/>
        <v>983</v>
      </c>
      <c r="FC26" s="44">
        <f t="shared" si="81"/>
        <v>570</v>
      </c>
      <c r="FD26" s="45">
        <f t="shared" si="10"/>
        <v>9.5</v>
      </c>
      <c r="FE26" s="45">
        <f t="shared" si="133"/>
        <v>9</v>
      </c>
      <c r="FF26" s="45">
        <f t="shared" si="134"/>
        <v>0.5</v>
      </c>
      <c r="FG26" s="44">
        <f t="shared" si="135"/>
        <v>0.3</v>
      </c>
      <c r="FH26" s="45">
        <f t="shared" si="136"/>
        <v>9.3</v>
      </c>
      <c r="FI26" s="44">
        <f t="shared" si="137"/>
        <v>-2</v>
      </c>
      <c r="FJ26" s="46">
        <f t="shared" si="155"/>
        <v>19.999999999999886</v>
      </c>
      <c r="FK26" s="43">
        <v>725</v>
      </c>
      <c r="FL26" s="44">
        <v>1614</v>
      </c>
      <c r="FM26" s="44">
        <f t="shared" si="138"/>
        <v>7.25</v>
      </c>
      <c r="FN26" s="44">
        <f t="shared" si="139"/>
        <v>7</v>
      </c>
      <c r="FO26" s="44">
        <f t="shared" si="140"/>
        <v>25</v>
      </c>
      <c r="FP26" s="44">
        <f t="shared" si="141"/>
        <v>445</v>
      </c>
      <c r="FQ26" s="44">
        <f t="shared" si="142"/>
        <v>974</v>
      </c>
      <c r="FR26" s="44">
        <f t="shared" si="143"/>
        <v>529</v>
      </c>
      <c r="FS26" s="45">
        <f t="shared" si="11"/>
        <v>8.816666666666666</v>
      </c>
      <c r="FT26" s="45">
        <f t="shared" si="144"/>
        <v>8</v>
      </c>
      <c r="FU26" s="45">
        <f t="shared" si="145"/>
        <v>0.8166666666666664</v>
      </c>
      <c r="FV26" s="44">
        <f t="shared" si="146"/>
        <v>0.4899999999999999</v>
      </c>
      <c r="FW26" s="45">
        <f t="shared" si="147"/>
        <v>8.49</v>
      </c>
      <c r="FX26" s="44">
        <f t="shared" si="148"/>
        <v>-21</v>
      </c>
      <c r="FY26" s="59">
        <f t="shared" si="156"/>
        <v>-21.000000000000114</v>
      </c>
    </row>
    <row r="27" spans="1:181" ht="13.5">
      <c r="A27" s="31">
        <f t="shared" si="12"/>
        <v>18</v>
      </c>
      <c r="B27" s="44">
        <v>708</v>
      </c>
      <c r="C27" s="44">
        <v>1644</v>
      </c>
      <c r="D27" s="44">
        <f t="shared" si="13"/>
        <v>7.08</v>
      </c>
      <c r="E27" s="44">
        <f t="shared" si="14"/>
        <v>7</v>
      </c>
      <c r="F27" s="44">
        <f t="shared" si="15"/>
        <v>8.000000000000007</v>
      </c>
      <c r="G27" s="44">
        <f t="shared" si="16"/>
        <v>428</v>
      </c>
      <c r="H27" s="44">
        <f t="shared" si="17"/>
        <v>1004.0000000000001</v>
      </c>
      <c r="I27" s="44">
        <f t="shared" si="18"/>
        <v>576.0000000000001</v>
      </c>
      <c r="J27" s="45">
        <f t="shared" si="0"/>
        <v>9.600000000000001</v>
      </c>
      <c r="K27" s="45">
        <f t="shared" si="82"/>
        <v>9</v>
      </c>
      <c r="L27" s="45">
        <f t="shared" si="83"/>
        <v>0.6000000000000014</v>
      </c>
      <c r="M27" s="44">
        <f t="shared" si="84"/>
        <v>0.3600000000000009</v>
      </c>
      <c r="N27" s="45">
        <f t="shared" si="85"/>
        <v>9.360000000000001</v>
      </c>
      <c r="O27" s="44">
        <f t="shared" si="86"/>
        <v>7.000000000000114</v>
      </c>
      <c r="P27" s="55">
        <f t="shared" si="149"/>
        <v>26</v>
      </c>
      <c r="Q27" s="43">
        <v>648</v>
      </c>
      <c r="R27" s="44">
        <v>1726</v>
      </c>
      <c r="S27" s="44">
        <f t="shared" si="19"/>
        <v>6.48</v>
      </c>
      <c r="T27" s="44">
        <f t="shared" si="20"/>
        <v>6</v>
      </c>
      <c r="U27" s="44">
        <f t="shared" si="21"/>
        <v>48.00000000000004</v>
      </c>
      <c r="V27" s="44">
        <f t="shared" si="22"/>
        <v>408.00000000000006</v>
      </c>
      <c r="W27" s="44">
        <f t="shared" si="23"/>
        <v>1046.0000000000002</v>
      </c>
      <c r="X27" s="44">
        <f t="shared" si="24"/>
        <v>638.0000000000002</v>
      </c>
      <c r="Y27" s="45">
        <f t="shared" si="1"/>
        <v>10.633333333333336</v>
      </c>
      <c r="Z27" s="45">
        <f t="shared" si="87"/>
        <v>10</v>
      </c>
      <c r="AA27" s="45">
        <f t="shared" si="88"/>
        <v>0.6333333333333364</v>
      </c>
      <c r="AB27" s="44">
        <f t="shared" si="89"/>
        <v>0.38000000000000184</v>
      </c>
      <c r="AC27" s="45">
        <f t="shared" si="90"/>
        <v>10.380000000000003</v>
      </c>
      <c r="AD27" s="44">
        <f t="shared" si="91"/>
        <v>5.000000000000455</v>
      </c>
      <c r="AE27" s="46">
        <f t="shared" si="150"/>
        <v>88.00000000000011</v>
      </c>
      <c r="AF27" s="43">
        <v>559</v>
      </c>
      <c r="AG27" s="44">
        <v>1803</v>
      </c>
      <c r="AH27" s="44">
        <f t="shared" si="25"/>
        <v>5.59</v>
      </c>
      <c r="AI27" s="44">
        <f t="shared" si="26"/>
        <v>5</v>
      </c>
      <c r="AJ27" s="44">
        <f t="shared" si="27"/>
        <v>58.999999999999986</v>
      </c>
      <c r="AK27" s="44">
        <f t="shared" si="28"/>
        <v>359</v>
      </c>
      <c r="AL27" s="44">
        <f t="shared" si="29"/>
        <v>1083</v>
      </c>
      <c r="AM27" s="44">
        <f t="shared" si="30"/>
        <v>724</v>
      </c>
      <c r="AN27" s="45">
        <f t="shared" si="2"/>
        <v>12.066666666666666</v>
      </c>
      <c r="AO27" s="45">
        <f t="shared" si="92"/>
        <v>12</v>
      </c>
      <c r="AP27" s="45">
        <f t="shared" si="93"/>
        <v>0.06666666666666643</v>
      </c>
      <c r="AQ27" s="44">
        <f t="shared" si="94"/>
        <v>0.039999999999999855</v>
      </c>
      <c r="AR27" s="45">
        <f t="shared" si="95"/>
        <v>12.04</v>
      </c>
      <c r="AS27" s="44">
        <f t="shared" si="96"/>
        <v>-15</v>
      </c>
      <c r="AT27" s="46">
        <f t="shared" si="151"/>
        <v>173.9999999999999</v>
      </c>
      <c r="AU27" s="43">
        <v>504</v>
      </c>
      <c r="AV27" s="44">
        <v>1842</v>
      </c>
      <c r="AW27" s="44">
        <f t="shared" si="31"/>
        <v>5.04</v>
      </c>
      <c r="AX27" s="44">
        <f t="shared" si="32"/>
        <v>5</v>
      </c>
      <c r="AY27" s="44">
        <f t="shared" si="33"/>
        <v>4.0000000000000036</v>
      </c>
      <c r="AZ27" s="44">
        <f t="shared" si="34"/>
        <v>304</v>
      </c>
      <c r="BA27" s="44">
        <f t="shared" si="35"/>
        <v>1122.0000000000002</v>
      </c>
      <c r="BB27" s="44">
        <f t="shared" si="36"/>
        <v>818.0000000000002</v>
      </c>
      <c r="BC27" s="45">
        <f t="shared" si="3"/>
        <v>13.633333333333336</v>
      </c>
      <c r="BD27" s="45">
        <f t="shared" si="97"/>
        <v>13</v>
      </c>
      <c r="BE27" s="45">
        <f t="shared" si="98"/>
        <v>0.6333333333333364</v>
      </c>
      <c r="BF27" s="44">
        <f t="shared" si="99"/>
        <v>0.38000000000000184</v>
      </c>
      <c r="BG27" s="45">
        <f t="shared" si="100"/>
        <v>13.380000000000003</v>
      </c>
      <c r="BH27" s="44">
        <f t="shared" si="101"/>
        <v>13.000000000000227</v>
      </c>
      <c r="BI27" s="46">
        <f t="shared" si="152"/>
        <v>268.0000000000001</v>
      </c>
      <c r="BJ27" s="43">
        <v>422</v>
      </c>
      <c r="BK27" s="44">
        <v>1917</v>
      </c>
      <c r="BL27" s="44">
        <f t="shared" si="37"/>
        <v>4.22</v>
      </c>
      <c r="BM27" s="44">
        <f t="shared" si="38"/>
        <v>4</v>
      </c>
      <c r="BN27" s="44">
        <f t="shared" si="39"/>
        <v>21.999999999999975</v>
      </c>
      <c r="BO27" s="44">
        <f t="shared" si="40"/>
        <v>262</v>
      </c>
      <c r="BP27" s="44">
        <f t="shared" si="41"/>
        <v>1157.0000000000002</v>
      </c>
      <c r="BQ27" s="44">
        <f t="shared" si="42"/>
        <v>895.0000000000002</v>
      </c>
      <c r="BR27" s="45">
        <f t="shared" si="4"/>
        <v>14.91666666666667</v>
      </c>
      <c r="BS27" s="45">
        <f t="shared" si="102"/>
        <v>14</v>
      </c>
      <c r="BT27" s="45">
        <f t="shared" si="103"/>
        <v>0.9166666666666696</v>
      </c>
      <c r="BU27" s="44">
        <f t="shared" si="104"/>
        <v>0.5500000000000018</v>
      </c>
      <c r="BV27" s="45">
        <f t="shared" si="105"/>
        <v>14.550000000000002</v>
      </c>
      <c r="BW27" s="44">
        <f t="shared" si="106"/>
        <v>2.0000000000002274</v>
      </c>
      <c r="BX27" s="46">
        <f t="shared" si="153"/>
        <v>345.0000000000001</v>
      </c>
      <c r="BY27" s="43">
        <v>408</v>
      </c>
      <c r="BZ27" s="44">
        <v>1940</v>
      </c>
      <c r="CA27" s="44">
        <f t="shared" si="43"/>
        <v>4.08</v>
      </c>
      <c r="CB27" s="44">
        <f t="shared" si="44"/>
        <v>4</v>
      </c>
      <c r="CC27" s="44">
        <f t="shared" si="45"/>
        <v>8.000000000000007</v>
      </c>
      <c r="CD27" s="44">
        <f t="shared" si="46"/>
        <v>248</v>
      </c>
      <c r="CE27" s="44">
        <f t="shared" si="47"/>
        <v>1179.9999999999998</v>
      </c>
      <c r="CF27" s="44">
        <f t="shared" si="48"/>
        <v>931.9999999999998</v>
      </c>
      <c r="CG27" s="45">
        <f t="shared" si="5"/>
        <v>15.53333333333333</v>
      </c>
      <c r="CH27" s="45">
        <f t="shared" si="107"/>
        <v>15</v>
      </c>
      <c r="CI27" s="45">
        <f t="shared" si="108"/>
        <v>0.5333333333333297</v>
      </c>
      <c r="CJ27" s="44">
        <f t="shared" si="109"/>
        <v>0.3199999999999978</v>
      </c>
      <c r="CK27" s="45">
        <f t="shared" si="110"/>
        <v>15.319999999999999</v>
      </c>
      <c r="CL27" s="44">
        <f t="shared" si="111"/>
        <v>0</v>
      </c>
      <c r="CM27" s="46">
        <f t="shared" si="49"/>
        <v>381.99999999999966</v>
      </c>
      <c r="CN27" s="43">
        <v>425</v>
      </c>
      <c r="CO27" s="44">
        <v>1932</v>
      </c>
      <c r="CP27" s="44">
        <f t="shared" si="50"/>
        <v>4.25</v>
      </c>
      <c r="CQ27" s="44">
        <f t="shared" si="51"/>
        <v>4</v>
      </c>
      <c r="CR27" s="44">
        <f t="shared" si="52"/>
        <v>25</v>
      </c>
      <c r="CS27" s="44">
        <f t="shared" si="53"/>
        <v>265</v>
      </c>
      <c r="CT27" s="44">
        <f t="shared" si="54"/>
        <v>1172</v>
      </c>
      <c r="CU27" s="44">
        <f t="shared" si="55"/>
        <v>907</v>
      </c>
      <c r="CV27" s="45">
        <f t="shared" si="6"/>
        <v>15.116666666666667</v>
      </c>
      <c r="CW27" s="45">
        <f t="shared" si="112"/>
        <v>15</v>
      </c>
      <c r="CX27" s="45">
        <f t="shared" si="113"/>
        <v>0.11666666666666714</v>
      </c>
      <c r="CY27" s="44">
        <f t="shared" si="114"/>
        <v>0.07000000000000028</v>
      </c>
      <c r="CZ27" s="45">
        <f t="shared" si="115"/>
        <v>15.07</v>
      </c>
      <c r="DA27" s="44">
        <f t="shared" si="116"/>
        <v>-1.9999999999997726</v>
      </c>
      <c r="DB27" s="46">
        <f t="shared" si="154"/>
        <v>356.9999999999999</v>
      </c>
      <c r="DC27" s="43">
        <v>459</v>
      </c>
      <c r="DD27" s="44">
        <v>1853</v>
      </c>
      <c r="DE27" s="44">
        <f t="shared" si="56"/>
        <v>4.59</v>
      </c>
      <c r="DF27" s="44">
        <f t="shared" si="57"/>
        <v>4</v>
      </c>
      <c r="DG27" s="44">
        <f t="shared" si="58"/>
        <v>58.999999999999986</v>
      </c>
      <c r="DH27" s="44">
        <f t="shared" si="59"/>
        <v>299</v>
      </c>
      <c r="DI27" s="44">
        <f t="shared" si="60"/>
        <v>1133</v>
      </c>
      <c r="DJ27" s="44">
        <f t="shared" si="61"/>
        <v>834</v>
      </c>
      <c r="DK27" s="45">
        <f t="shared" si="7"/>
        <v>13.9</v>
      </c>
      <c r="DL27" s="45">
        <f t="shared" si="117"/>
        <v>13</v>
      </c>
      <c r="DM27" s="45">
        <f t="shared" si="118"/>
        <v>0.9000000000000004</v>
      </c>
      <c r="DN27" s="44">
        <f t="shared" si="119"/>
        <v>0.5400000000000003</v>
      </c>
      <c r="DO27" s="45">
        <f t="shared" si="120"/>
        <v>13.540000000000001</v>
      </c>
      <c r="DP27" s="44">
        <f t="shared" si="121"/>
        <v>7.999999999999773</v>
      </c>
      <c r="DQ27" s="46">
        <f t="shared" si="62"/>
        <v>283.9999999999999</v>
      </c>
      <c r="DR27" s="43">
        <v>536</v>
      </c>
      <c r="DS27" s="44">
        <v>1757</v>
      </c>
      <c r="DT27" s="44">
        <f t="shared" si="63"/>
        <v>5.36</v>
      </c>
      <c r="DU27" s="44">
        <f t="shared" si="64"/>
        <v>5</v>
      </c>
      <c r="DV27" s="44">
        <f t="shared" si="65"/>
        <v>36.00000000000003</v>
      </c>
      <c r="DW27" s="44">
        <f t="shared" si="66"/>
        <v>336</v>
      </c>
      <c r="DX27" s="44">
        <f t="shared" si="67"/>
        <v>1077</v>
      </c>
      <c r="DY27" s="44">
        <f t="shared" si="68"/>
        <v>741</v>
      </c>
      <c r="DZ27" s="45">
        <f t="shared" si="8"/>
        <v>12.35</v>
      </c>
      <c r="EA27" s="45">
        <f t="shared" si="122"/>
        <v>12</v>
      </c>
      <c r="EB27" s="45">
        <f t="shared" si="123"/>
        <v>0.34999999999999964</v>
      </c>
      <c r="EC27" s="44">
        <f t="shared" si="124"/>
        <v>0.2099999999999998</v>
      </c>
      <c r="ED27" s="45">
        <f t="shared" si="125"/>
        <v>12.209999999999999</v>
      </c>
      <c r="EE27" s="44">
        <f t="shared" si="126"/>
        <v>-4</v>
      </c>
      <c r="EF27" s="46">
        <f t="shared" si="69"/>
        <v>190.9999999999999</v>
      </c>
      <c r="EG27" s="43">
        <v>613</v>
      </c>
      <c r="EH27" s="44">
        <v>1712</v>
      </c>
      <c r="EI27" s="44">
        <f t="shared" si="70"/>
        <v>6.13</v>
      </c>
      <c r="EJ27" s="44">
        <f t="shared" si="71"/>
        <v>6</v>
      </c>
      <c r="EK27" s="44">
        <f t="shared" si="72"/>
        <v>12.99999999999999</v>
      </c>
      <c r="EL27" s="44">
        <f t="shared" si="73"/>
        <v>373</v>
      </c>
      <c r="EM27" s="44">
        <f t="shared" si="74"/>
        <v>1032</v>
      </c>
      <c r="EN27" s="44">
        <f t="shared" si="75"/>
        <v>659</v>
      </c>
      <c r="EO27" s="45">
        <f t="shared" si="9"/>
        <v>10.983333333333333</v>
      </c>
      <c r="EP27" s="45">
        <f t="shared" si="127"/>
        <v>10</v>
      </c>
      <c r="EQ27" s="45">
        <f t="shared" si="128"/>
        <v>0.9833333333333325</v>
      </c>
      <c r="ER27" s="44">
        <f t="shared" si="129"/>
        <v>0.5899999999999995</v>
      </c>
      <c r="ES27" s="45">
        <f t="shared" si="130"/>
        <v>10.59</v>
      </c>
      <c r="ET27" s="44">
        <f t="shared" si="131"/>
        <v>-2</v>
      </c>
      <c r="EU27" s="46">
        <f t="shared" si="132"/>
        <v>108.99999999999989</v>
      </c>
      <c r="EV27" s="43">
        <v>655</v>
      </c>
      <c r="EW27" s="44">
        <v>1622</v>
      </c>
      <c r="EX27" s="44">
        <f t="shared" si="76"/>
        <v>6.55</v>
      </c>
      <c r="EY27" s="44">
        <f t="shared" si="77"/>
        <v>6</v>
      </c>
      <c r="EZ27" s="44">
        <f t="shared" si="78"/>
        <v>54.999999999999986</v>
      </c>
      <c r="FA27" s="44">
        <f t="shared" si="79"/>
        <v>415</v>
      </c>
      <c r="FB27" s="44">
        <f t="shared" si="80"/>
        <v>981.9999999999999</v>
      </c>
      <c r="FC27" s="44">
        <f t="shared" si="81"/>
        <v>566.9999999999999</v>
      </c>
      <c r="FD27" s="45">
        <f t="shared" si="10"/>
        <v>9.449999999999998</v>
      </c>
      <c r="FE27" s="45">
        <f t="shared" si="133"/>
        <v>9</v>
      </c>
      <c r="FF27" s="45">
        <f t="shared" si="134"/>
        <v>0.4499999999999975</v>
      </c>
      <c r="FG27" s="44">
        <f t="shared" si="135"/>
        <v>0.2699999999999985</v>
      </c>
      <c r="FH27" s="45">
        <f t="shared" si="136"/>
        <v>9.269999999999998</v>
      </c>
      <c r="FI27" s="44">
        <f t="shared" si="137"/>
        <v>-3.0000000000001137</v>
      </c>
      <c r="FJ27" s="46">
        <f t="shared" si="155"/>
        <v>16.999999999999773</v>
      </c>
      <c r="FK27" s="43">
        <v>726</v>
      </c>
      <c r="FL27" s="44">
        <v>1615</v>
      </c>
      <c r="FM27" s="44">
        <f t="shared" si="138"/>
        <v>7.26</v>
      </c>
      <c r="FN27" s="44">
        <f t="shared" si="139"/>
        <v>7</v>
      </c>
      <c r="FO27" s="44">
        <f t="shared" si="140"/>
        <v>25.99999999999998</v>
      </c>
      <c r="FP27" s="44">
        <f t="shared" si="141"/>
        <v>446</v>
      </c>
      <c r="FQ27" s="44">
        <f t="shared" si="142"/>
        <v>974.9999999999999</v>
      </c>
      <c r="FR27" s="44">
        <f t="shared" si="143"/>
        <v>528.9999999999999</v>
      </c>
      <c r="FS27" s="45">
        <f t="shared" si="11"/>
        <v>8.816666666666665</v>
      </c>
      <c r="FT27" s="45">
        <f t="shared" si="144"/>
        <v>8</v>
      </c>
      <c r="FU27" s="45">
        <f t="shared" si="145"/>
        <v>0.8166666666666647</v>
      </c>
      <c r="FV27" s="44">
        <f t="shared" si="146"/>
        <v>0.48999999999999877</v>
      </c>
      <c r="FW27" s="45">
        <f t="shared" si="147"/>
        <v>8.489999999999998</v>
      </c>
      <c r="FX27" s="44">
        <f t="shared" si="148"/>
        <v>0</v>
      </c>
      <c r="FY27" s="59">
        <f t="shared" si="156"/>
        <v>-21.000000000000227</v>
      </c>
    </row>
    <row r="28" spans="1:181" ht="13.5">
      <c r="A28" s="31">
        <f t="shared" si="12"/>
        <v>19</v>
      </c>
      <c r="B28" s="44">
        <v>709</v>
      </c>
      <c r="C28" s="44">
        <v>1644</v>
      </c>
      <c r="D28" s="44">
        <f t="shared" si="13"/>
        <v>7.09</v>
      </c>
      <c r="E28" s="44">
        <f t="shared" si="14"/>
        <v>7</v>
      </c>
      <c r="F28" s="44">
        <f t="shared" si="15"/>
        <v>8.999999999999986</v>
      </c>
      <c r="G28" s="44">
        <f t="shared" si="16"/>
        <v>429</v>
      </c>
      <c r="H28" s="44">
        <f t="shared" si="17"/>
        <v>1004.0000000000001</v>
      </c>
      <c r="I28" s="44">
        <f t="shared" si="18"/>
        <v>575.0000000000001</v>
      </c>
      <c r="J28" s="45">
        <f t="shared" si="0"/>
        <v>9.583333333333336</v>
      </c>
      <c r="K28" s="45">
        <f t="shared" si="82"/>
        <v>9</v>
      </c>
      <c r="L28" s="45">
        <f t="shared" si="83"/>
        <v>0.5833333333333357</v>
      </c>
      <c r="M28" s="44">
        <f t="shared" si="84"/>
        <v>0.3500000000000014</v>
      </c>
      <c r="N28" s="45">
        <f t="shared" si="85"/>
        <v>9.350000000000001</v>
      </c>
      <c r="O28" s="44">
        <f t="shared" si="86"/>
        <v>-1</v>
      </c>
      <c r="P28" s="55">
        <f t="shared" si="149"/>
        <v>25</v>
      </c>
      <c r="Q28" s="43">
        <v>648</v>
      </c>
      <c r="R28" s="44">
        <v>1726</v>
      </c>
      <c r="S28" s="44">
        <f t="shared" si="19"/>
        <v>6.48</v>
      </c>
      <c r="T28" s="44">
        <f t="shared" si="20"/>
        <v>6</v>
      </c>
      <c r="U28" s="44">
        <f t="shared" si="21"/>
        <v>48.00000000000004</v>
      </c>
      <c r="V28" s="44">
        <f t="shared" si="22"/>
        <v>408.00000000000006</v>
      </c>
      <c r="W28" s="44">
        <f t="shared" si="23"/>
        <v>1046.0000000000002</v>
      </c>
      <c r="X28" s="44">
        <f t="shared" si="24"/>
        <v>638.0000000000002</v>
      </c>
      <c r="Y28" s="45">
        <f t="shared" si="1"/>
        <v>10.633333333333336</v>
      </c>
      <c r="Z28" s="45">
        <f t="shared" si="87"/>
        <v>10</v>
      </c>
      <c r="AA28" s="45">
        <f t="shared" si="88"/>
        <v>0.6333333333333364</v>
      </c>
      <c r="AB28" s="44">
        <f t="shared" si="89"/>
        <v>0.38000000000000184</v>
      </c>
      <c r="AC28" s="45">
        <f t="shared" si="90"/>
        <v>10.380000000000003</v>
      </c>
      <c r="AD28" s="44">
        <f t="shared" si="91"/>
        <v>0</v>
      </c>
      <c r="AE28" s="46">
        <f t="shared" si="150"/>
        <v>88.00000000000011</v>
      </c>
      <c r="AF28" s="43">
        <v>558</v>
      </c>
      <c r="AG28" s="44">
        <v>1804</v>
      </c>
      <c r="AH28" s="44">
        <f t="shared" si="25"/>
        <v>5.58</v>
      </c>
      <c r="AI28" s="44">
        <f t="shared" si="26"/>
        <v>5</v>
      </c>
      <c r="AJ28" s="44">
        <f t="shared" si="27"/>
        <v>58.00000000000001</v>
      </c>
      <c r="AK28" s="44">
        <f t="shared" si="28"/>
        <v>358</v>
      </c>
      <c r="AL28" s="44">
        <f t="shared" si="29"/>
        <v>1084</v>
      </c>
      <c r="AM28" s="44">
        <f t="shared" si="30"/>
        <v>726</v>
      </c>
      <c r="AN28" s="45">
        <f t="shared" si="2"/>
        <v>12.1</v>
      </c>
      <c r="AO28" s="45">
        <f t="shared" si="92"/>
        <v>12</v>
      </c>
      <c r="AP28" s="45">
        <f t="shared" si="93"/>
        <v>0.09999999999999964</v>
      </c>
      <c r="AQ28" s="44">
        <f t="shared" si="94"/>
        <v>0.05999999999999979</v>
      </c>
      <c r="AR28" s="45">
        <f t="shared" si="95"/>
        <v>12.06</v>
      </c>
      <c r="AS28" s="44">
        <f t="shared" si="96"/>
        <v>2</v>
      </c>
      <c r="AT28" s="46">
        <f t="shared" si="151"/>
        <v>175.9999999999999</v>
      </c>
      <c r="AU28" s="99">
        <v>500</v>
      </c>
      <c r="AV28" s="100">
        <v>1830</v>
      </c>
      <c r="AW28" s="100">
        <f t="shared" si="31"/>
        <v>5</v>
      </c>
      <c r="AX28" s="100">
        <f t="shared" si="32"/>
        <v>5</v>
      </c>
      <c r="AY28" s="100">
        <f t="shared" si="33"/>
        <v>0</v>
      </c>
      <c r="AZ28" s="100">
        <f t="shared" si="34"/>
        <v>300</v>
      </c>
      <c r="BA28" s="100">
        <f t="shared" si="35"/>
        <v>1110</v>
      </c>
      <c r="BB28" s="100">
        <f t="shared" si="36"/>
        <v>810</v>
      </c>
      <c r="BC28" s="101">
        <f t="shared" si="3"/>
        <v>13.5</v>
      </c>
      <c r="BD28" s="101">
        <f t="shared" si="97"/>
        <v>13</v>
      </c>
      <c r="BE28" s="101">
        <f t="shared" si="98"/>
        <v>0.5</v>
      </c>
      <c r="BF28" s="100">
        <f t="shared" si="99"/>
        <v>0.3</v>
      </c>
      <c r="BG28" s="101">
        <f t="shared" si="100"/>
        <v>13.3</v>
      </c>
      <c r="BH28" s="100">
        <f t="shared" si="101"/>
        <v>-8.000000000000227</v>
      </c>
      <c r="BI28" s="102">
        <f t="shared" si="152"/>
        <v>259.9999999999999</v>
      </c>
      <c r="BJ28" s="43">
        <v>421</v>
      </c>
      <c r="BK28" s="44">
        <v>1918</v>
      </c>
      <c r="BL28" s="44">
        <f t="shared" si="37"/>
        <v>4.21</v>
      </c>
      <c r="BM28" s="44">
        <f t="shared" si="38"/>
        <v>4</v>
      </c>
      <c r="BN28" s="44">
        <f t="shared" si="39"/>
        <v>20.999999999999996</v>
      </c>
      <c r="BO28" s="44">
        <f t="shared" si="40"/>
        <v>261</v>
      </c>
      <c r="BP28" s="44">
        <f t="shared" si="41"/>
        <v>1158</v>
      </c>
      <c r="BQ28" s="44">
        <f t="shared" si="42"/>
        <v>897</v>
      </c>
      <c r="BR28" s="45">
        <f t="shared" si="4"/>
        <v>14.95</v>
      </c>
      <c r="BS28" s="45">
        <f t="shared" si="102"/>
        <v>14</v>
      </c>
      <c r="BT28" s="45">
        <f t="shared" si="103"/>
        <v>0.9499999999999993</v>
      </c>
      <c r="BU28" s="44">
        <f t="shared" si="104"/>
        <v>0.5699999999999996</v>
      </c>
      <c r="BV28" s="45">
        <f t="shared" si="105"/>
        <v>14.57</v>
      </c>
      <c r="BW28" s="44">
        <f t="shared" si="106"/>
        <v>1.9999999999997726</v>
      </c>
      <c r="BX28" s="46">
        <f t="shared" si="153"/>
        <v>346.9999999999999</v>
      </c>
      <c r="BY28" s="43">
        <v>408</v>
      </c>
      <c r="BZ28" s="44">
        <v>1941</v>
      </c>
      <c r="CA28" s="44">
        <f t="shared" si="43"/>
        <v>4.08</v>
      </c>
      <c r="CB28" s="44">
        <f t="shared" si="44"/>
        <v>4</v>
      </c>
      <c r="CC28" s="44">
        <f t="shared" si="45"/>
        <v>8.000000000000007</v>
      </c>
      <c r="CD28" s="44">
        <f t="shared" si="46"/>
        <v>248</v>
      </c>
      <c r="CE28" s="44">
        <f t="shared" si="47"/>
        <v>1181</v>
      </c>
      <c r="CF28" s="44">
        <f t="shared" si="48"/>
        <v>933</v>
      </c>
      <c r="CG28" s="45">
        <f t="shared" si="5"/>
        <v>15.55</v>
      </c>
      <c r="CH28" s="45">
        <f t="shared" si="107"/>
        <v>15</v>
      </c>
      <c r="CI28" s="45">
        <f t="shared" si="108"/>
        <v>0.5500000000000007</v>
      </c>
      <c r="CJ28" s="44">
        <f t="shared" si="109"/>
        <v>0.3300000000000004</v>
      </c>
      <c r="CK28" s="45">
        <f t="shared" si="110"/>
        <v>15.33</v>
      </c>
      <c r="CL28" s="44">
        <f t="shared" si="111"/>
        <v>1.0000000000002274</v>
      </c>
      <c r="CM28" s="46">
        <f t="shared" si="49"/>
        <v>382.9999999999999</v>
      </c>
      <c r="CN28" s="43">
        <v>531</v>
      </c>
      <c r="CO28" s="44">
        <v>1937</v>
      </c>
      <c r="CP28" s="44">
        <f t="shared" si="50"/>
        <v>5.31</v>
      </c>
      <c r="CQ28" s="44">
        <f t="shared" si="51"/>
        <v>5</v>
      </c>
      <c r="CR28" s="44">
        <f t="shared" si="52"/>
        <v>30.99999999999996</v>
      </c>
      <c r="CS28" s="44">
        <f t="shared" si="53"/>
        <v>330.99999999999994</v>
      </c>
      <c r="CT28" s="44">
        <f t="shared" si="54"/>
        <v>1177</v>
      </c>
      <c r="CU28" s="44">
        <f t="shared" si="55"/>
        <v>846</v>
      </c>
      <c r="CV28" s="45">
        <f t="shared" si="6"/>
        <v>14.1</v>
      </c>
      <c r="CW28" s="45">
        <f t="shared" si="112"/>
        <v>14</v>
      </c>
      <c r="CX28" s="45">
        <f t="shared" si="113"/>
        <v>0.09999999999999964</v>
      </c>
      <c r="CY28" s="44">
        <f t="shared" si="114"/>
        <v>0.05999999999999979</v>
      </c>
      <c r="CZ28" s="45">
        <f t="shared" si="115"/>
        <v>14.06</v>
      </c>
      <c r="DA28" s="44">
        <f t="shared" si="116"/>
        <v>-61</v>
      </c>
      <c r="DB28" s="46">
        <f t="shared" si="154"/>
        <v>295.9999999999999</v>
      </c>
      <c r="DC28" s="43">
        <v>501</v>
      </c>
      <c r="DD28" s="44">
        <v>1851</v>
      </c>
      <c r="DE28" s="44">
        <f t="shared" si="56"/>
        <v>5.01</v>
      </c>
      <c r="DF28" s="44">
        <f t="shared" si="57"/>
        <v>5</v>
      </c>
      <c r="DG28" s="44">
        <f t="shared" si="58"/>
        <v>0.9999999999999787</v>
      </c>
      <c r="DH28" s="44">
        <f t="shared" si="59"/>
        <v>301</v>
      </c>
      <c r="DI28" s="44">
        <f t="shared" si="60"/>
        <v>1131.0000000000002</v>
      </c>
      <c r="DJ28" s="44">
        <f t="shared" si="61"/>
        <v>830.0000000000002</v>
      </c>
      <c r="DK28" s="45">
        <f t="shared" si="7"/>
        <v>13.833333333333337</v>
      </c>
      <c r="DL28" s="45">
        <f t="shared" si="117"/>
        <v>13</v>
      </c>
      <c r="DM28" s="45">
        <f t="shared" si="118"/>
        <v>0.8333333333333375</v>
      </c>
      <c r="DN28" s="44">
        <f t="shared" si="119"/>
        <v>0.5000000000000024</v>
      </c>
      <c r="DO28" s="45">
        <f t="shared" si="120"/>
        <v>13.500000000000002</v>
      </c>
      <c r="DP28" s="44">
        <f t="shared" si="121"/>
        <v>-3.9999999999997726</v>
      </c>
      <c r="DQ28" s="46">
        <f t="shared" si="62"/>
        <v>280.0000000000001</v>
      </c>
      <c r="DR28" s="43">
        <v>537</v>
      </c>
      <c r="DS28" s="44">
        <v>1756</v>
      </c>
      <c r="DT28" s="44">
        <f t="shared" si="63"/>
        <v>5.37</v>
      </c>
      <c r="DU28" s="44">
        <f t="shared" si="64"/>
        <v>5</v>
      </c>
      <c r="DV28" s="44">
        <f t="shared" si="65"/>
        <v>37.000000000000014</v>
      </c>
      <c r="DW28" s="44">
        <f t="shared" si="66"/>
        <v>337</v>
      </c>
      <c r="DX28" s="44">
        <f t="shared" si="67"/>
        <v>1075.9999999999998</v>
      </c>
      <c r="DY28" s="44">
        <f t="shared" si="68"/>
        <v>738.9999999999998</v>
      </c>
      <c r="DZ28" s="45">
        <f t="shared" si="8"/>
        <v>12.316666666666663</v>
      </c>
      <c r="EA28" s="45">
        <f t="shared" si="122"/>
        <v>12</v>
      </c>
      <c r="EB28" s="45">
        <f t="shared" si="123"/>
        <v>0.3166666666666629</v>
      </c>
      <c r="EC28" s="44">
        <f t="shared" si="124"/>
        <v>0.18999999999999773</v>
      </c>
      <c r="ED28" s="45">
        <f t="shared" si="125"/>
        <v>12.189999999999998</v>
      </c>
      <c r="EE28" s="44">
        <f t="shared" si="126"/>
        <v>-2.0000000000002274</v>
      </c>
      <c r="EF28" s="46">
        <f t="shared" si="69"/>
        <v>188.99999999999966</v>
      </c>
      <c r="EG28" s="43">
        <v>613</v>
      </c>
      <c r="EH28" s="44">
        <v>1702</v>
      </c>
      <c r="EI28" s="44">
        <f t="shared" si="70"/>
        <v>6.13</v>
      </c>
      <c r="EJ28" s="44">
        <f t="shared" si="71"/>
        <v>6</v>
      </c>
      <c r="EK28" s="44">
        <f t="shared" si="72"/>
        <v>12.99999999999999</v>
      </c>
      <c r="EL28" s="44">
        <f t="shared" si="73"/>
        <v>373</v>
      </c>
      <c r="EM28" s="44">
        <f t="shared" si="74"/>
        <v>1022</v>
      </c>
      <c r="EN28" s="44">
        <f t="shared" si="75"/>
        <v>649</v>
      </c>
      <c r="EO28" s="45">
        <f t="shared" si="9"/>
        <v>10.816666666666666</v>
      </c>
      <c r="EP28" s="45">
        <f t="shared" si="127"/>
        <v>10</v>
      </c>
      <c r="EQ28" s="45">
        <f t="shared" si="128"/>
        <v>0.8166666666666664</v>
      </c>
      <c r="ER28" s="44">
        <f t="shared" si="129"/>
        <v>0.4899999999999999</v>
      </c>
      <c r="ES28" s="45">
        <f t="shared" si="130"/>
        <v>10.49</v>
      </c>
      <c r="ET28" s="44">
        <f t="shared" si="131"/>
        <v>-10</v>
      </c>
      <c r="EU28" s="46">
        <f t="shared" si="132"/>
        <v>98.99999999999989</v>
      </c>
      <c r="EV28" s="43">
        <v>656</v>
      </c>
      <c r="EW28" s="44">
        <v>1621</v>
      </c>
      <c r="EX28" s="44">
        <f t="shared" si="76"/>
        <v>6.56</v>
      </c>
      <c r="EY28" s="44">
        <f t="shared" si="77"/>
        <v>6</v>
      </c>
      <c r="EZ28" s="44">
        <f t="shared" si="78"/>
        <v>55.99999999999996</v>
      </c>
      <c r="FA28" s="44">
        <f t="shared" si="79"/>
        <v>415.99999999999994</v>
      </c>
      <c r="FB28" s="44">
        <f t="shared" si="80"/>
        <v>981.0000000000001</v>
      </c>
      <c r="FC28" s="44">
        <f t="shared" si="81"/>
        <v>565.0000000000002</v>
      </c>
      <c r="FD28" s="45">
        <f t="shared" si="10"/>
        <v>9.41666666666667</v>
      </c>
      <c r="FE28" s="45">
        <f t="shared" si="133"/>
        <v>9</v>
      </c>
      <c r="FF28" s="45">
        <f t="shared" si="134"/>
        <v>0.4166666666666696</v>
      </c>
      <c r="FG28" s="44">
        <f t="shared" si="135"/>
        <v>0.2500000000000018</v>
      </c>
      <c r="FH28" s="45">
        <f t="shared" si="136"/>
        <v>9.250000000000002</v>
      </c>
      <c r="FI28" s="44">
        <f t="shared" si="137"/>
        <v>-1.999999999999659</v>
      </c>
      <c r="FJ28" s="46">
        <f t="shared" si="155"/>
        <v>15.000000000000114</v>
      </c>
      <c r="FK28" s="43">
        <v>707</v>
      </c>
      <c r="FL28" s="44">
        <v>1617</v>
      </c>
      <c r="FM28" s="44">
        <f t="shared" si="138"/>
        <v>7.07</v>
      </c>
      <c r="FN28" s="44">
        <f t="shared" si="139"/>
        <v>7</v>
      </c>
      <c r="FO28" s="44">
        <f t="shared" si="140"/>
        <v>7.000000000000028</v>
      </c>
      <c r="FP28" s="44">
        <f t="shared" si="141"/>
        <v>427</v>
      </c>
      <c r="FQ28" s="44">
        <f t="shared" si="142"/>
        <v>977.0000000000002</v>
      </c>
      <c r="FR28" s="44">
        <f t="shared" si="143"/>
        <v>550.0000000000002</v>
      </c>
      <c r="FS28" s="45">
        <f t="shared" si="11"/>
        <v>9.16666666666667</v>
      </c>
      <c r="FT28" s="45">
        <f t="shared" si="144"/>
        <v>9</v>
      </c>
      <c r="FU28" s="45">
        <f t="shared" si="145"/>
        <v>0.16666666666666963</v>
      </c>
      <c r="FV28" s="44">
        <f t="shared" si="146"/>
        <v>0.10000000000000178</v>
      </c>
      <c r="FW28" s="45">
        <f t="shared" si="147"/>
        <v>9.100000000000001</v>
      </c>
      <c r="FX28" s="44">
        <f t="shared" si="148"/>
        <v>21.00000000000034</v>
      </c>
      <c r="FY28" s="46">
        <f t="shared" si="156"/>
        <v>0</v>
      </c>
    </row>
    <row r="29" spans="1:181" ht="13.5">
      <c r="A29" s="31">
        <f t="shared" si="12"/>
        <v>20</v>
      </c>
      <c r="B29" s="44">
        <v>723</v>
      </c>
      <c r="C29" s="44">
        <v>1646</v>
      </c>
      <c r="D29" s="44">
        <f t="shared" si="13"/>
        <v>7.23</v>
      </c>
      <c r="E29" s="44">
        <f t="shared" si="14"/>
        <v>7</v>
      </c>
      <c r="F29" s="44">
        <f t="shared" si="15"/>
        <v>23.000000000000043</v>
      </c>
      <c r="G29" s="44">
        <f t="shared" si="16"/>
        <v>443.00000000000006</v>
      </c>
      <c r="H29" s="44">
        <f t="shared" si="17"/>
        <v>1006.0000000000001</v>
      </c>
      <c r="I29" s="44">
        <f t="shared" si="18"/>
        <v>563</v>
      </c>
      <c r="J29" s="45">
        <f t="shared" si="0"/>
        <v>9.383333333333333</v>
      </c>
      <c r="K29" s="45">
        <f t="shared" si="82"/>
        <v>9</v>
      </c>
      <c r="L29" s="45">
        <f t="shared" si="83"/>
        <v>0.38333333333333286</v>
      </c>
      <c r="M29" s="44">
        <f t="shared" si="84"/>
        <v>0.2299999999999997</v>
      </c>
      <c r="N29" s="45">
        <f t="shared" si="85"/>
        <v>9.23</v>
      </c>
      <c r="O29" s="44">
        <f t="shared" si="86"/>
        <v>-12.000000000000114</v>
      </c>
      <c r="P29" s="55">
        <f t="shared" si="149"/>
        <v>12.999999999999886</v>
      </c>
      <c r="Q29" s="43">
        <v>645</v>
      </c>
      <c r="R29" s="44">
        <v>1729</v>
      </c>
      <c r="S29" s="44">
        <f t="shared" si="19"/>
        <v>6.45</v>
      </c>
      <c r="T29" s="44">
        <f t="shared" si="20"/>
        <v>6</v>
      </c>
      <c r="U29" s="44">
        <f t="shared" si="21"/>
        <v>45.000000000000014</v>
      </c>
      <c r="V29" s="44">
        <f t="shared" si="22"/>
        <v>405</v>
      </c>
      <c r="W29" s="44">
        <f t="shared" si="23"/>
        <v>1049</v>
      </c>
      <c r="X29" s="44">
        <f t="shared" si="24"/>
        <v>644</v>
      </c>
      <c r="Y29" s="45">
        <f t="shared" si="1"/>
        <v>10.733333333333333</v>
      </c>
      <c r="Z29" s="45">
        <f t="shared" si="87"/>
        <v>10</v>
      </c>
      <c r="AA29" s="45">
        <f t="shared" si="88"/>
        <v>0.7333333333333325</v>
      </c>
      <c r="AB29" s="44">
        <f t="shared" si="89"/>
        <v>0.4399999999999995</v>
      </c>
      <c r="AC29" s="45">
        <f t="shared" si="90"/>
        <v>10.44</v>
      </c>
      <c r="AD29" s="44">
        <f t="shared" si="91"/>
        <v>5.999999999999773</v>
      </c>
      <c r="AE29" s="46">
        <f t="shared" si="150"/>
        <v>93.99999999999989</v>
      </c>
      <c r="AF29" s="43">
        <v>549</v>
      </c>
      <c r="AG29" s="44">
        <v>1759</v>
      </c>
      <c r="AH29" s="44">
        <f t="shared" si="25"/>
        <v>5.49</v>
      </c>
      <c r="AI29" s="44">
        <f t="shared" si="26"/>
        <v>5</v>
      </c>
      <c r="AJ29" s="44">
        <f t="shared" si="27"/>
        <v>49.00000000000002</v>
      </c>
      <c r="AK29" s="44">
        <f t="shared" si="28"/>
        <v>349</v>
      </c>
      <c r="AL29" s="44">
        <f t="shared" si="29"/>
        <v>1079</v>
      </c>
      <c r="AM29" s="44">
        <f t="shared" si="30"/>
        <v>730</v>
      </c>
      <c r="AN29" s="45">
        <f t="shared" si="2"/>
        <v>12.166666666666666</v>
      </c>
      <c r="AO29" s="45">
        <f t="shared" si="92"/>
        <v>12</v>
      </c>
      <c r="AP29" s="45">
        <f t="shared" si="93"/>
        <v>0.16666666666666607</v>
      </c>
      <c r="AQ29" s="44">
        <f t="shared" si="94"/>
        <v>0.09999999999999964</v>
      </c>
      <c r="AR29" s="45">
        <f t="shared" si="95"/>
        <v>12.1</v>
      </c>
      <c r="AS29" s="44">
        <f t="shared" si="96"/>
        <v>4</v>
      </c>
      <c r="AT29" s="46">
        <f t="shared" si="151"/>
        <v>179.9999999999999</v>
      </c>
      <c r="AU29" s="43">
        <v>500</v>
      </c>
      <c r="AV29" s="44">
        <v>1844</v>
      </c>
      <c r="AW29" s="44">
        <f t="shared" si="31"/>
        <v>5</v>
      </c>
      <c r="AX29" s="44">
        <f t="shared" si="32"/>
        <v>5</v>
      </c>
      <c r="AY29" s="44">
        <f t="shared" si="33"/>
        <v>0</v>
      </c>
      <c r="AZ29" s="44">
        <f t="shared" si="34"/>
        <v>300</v>
      </c>
      <c r="BA29" s="44">
        <f t="shared" si="35"/>
        <v>1124.0000000000002</v>
      </c>
      <c r="BB29" s="44">
        <f t="shared" si="36"/>
        <v>824.0000000000002</v>
      </c>
      <c r="BC29" s="45">
        <f t="shared" si="3"/>
        <v>13.733333333333338</v>
      </c>
      <c r="BD29" s="45">
        <f t="shared" si="97"/>
        <v>13</v>
      </c>
      <c r="BE29" s="45">
        <f t="shared" si="98"/>
        <v>0.7333333333333378</v>
      </c>
      <c r="BF29" s="44">
        <f t="shared" si="99"/>
        <v>0.4400000000000027</v>
      </c>
      <c r="BG29" s="45">
        <f t="shared" si="100"/>
        <v>13.440000000000003</v>
      </c>
      <c r="BH29" s="44">
        <f t="shared" si="101"/>
        <v>14.000000000000227</v>
      </c>
      <c r="BI29" s="46">
        <f t="shared" si="152"/>
        <v>274.0000000000001</v>
      </c>
      <c r="BJ29" s="43">
        <v>420</v>
      </c>
      <c r="BK29" s="44">
        <v>1919</v>
      </c>
      <c r="BL29" s="44">
        <f t="shared" si="37"/>
        <v>4.2</v>
      </c>
      <c r="BM29" s="44">
        <f t="shared" si="38"/>
        <v>4</v>
      </c>
      <c r="BN29" s="44">
        <f t="shared" si="39"/>
        <v>20.000000000000018</v>
      </c>
      <c r="BO29" s="44">
        <f t="shared" si="40"/>
        <v>260</v>
      </c>
      <c r="BP29" s="44">
        <f t="shared" si="41"/>
        <v>1159.0000000000002</v>
      </c>
      <c r="BQ29" s="44">
        <f t="shared" si="42"/>
        <v>899.0000000000002</v>
      </c>
      <c r="BR29" s="45">
        <f t="shared" si="4"/>
        <v>14.983333333333338</v>
      </c>
      <c r="BS29" s="45">
        <f t="shared" si="102"/>
        <v>14</v>
      </c>
      <c r="BT29" s="45">
        <f t="shared" si="103"/>
        <v>0.9833333333333378</v>
      </c>
      <c r="BU29" s="44">
        <f t="shared" si="104"/>
        <v>0.5900000000000027</v>
      </c>
      <c r="BV29" s="45">
        <f t="shared" si="105"/>
        <v>14.590000000000003</v>
      </c>
      <c r="BW29" s="44">
        <f t="shared" si="106"/>
        <v>2.0000000000002274</v>
      </c>
      <c r="BX29" s="46">
        <f t="shared" si="153"/>
        <v>349.0000000000001</v>
      </c>
      <c r="BY29" s="43">
        <v>410</v>
      </c>
      <c r="BZ29" s="44">
        <v>1926</v>
      </c>
      <c r="CA29" s="44">
        <f t="shared" si="43"/>
        <v>4.1</v>
      </c>
      <c r="CB29" s="44">
        <f t="shared" si="44"/>
        <v>4</v>
      </c>
      <c r="CC29" s="44">
        <f t="shared" si="45"/>
        <v>9.999999999999964</v>
      </c>
      <c r="CD29" s="44">
        <f t="shared" si="46"/>
        <v>249.99999999999997</v>
      </c>
      <c r="CE29" s="44">
        <f t="shared" si="47"/>
        <v>1166.0000000000002</v>
      </c>
      <c r="CF29" s="44">
        <f t="shared" si="48"/>
        <v>916.0000000000002</v>
      </c>
      <c r="CG29" s="45">
        <f t="shared" si="5"/>
        <v>15.266666666666671</v>
      </c>
      <c r="CH29" s="45">
        <f t="shared" si="107"/>
        <v>15</v>
      </c>
      <c r="CI29" s="45">
        <f t="shared" si="108"/>
        <v>0.26666666666667105</v>
      </c>
      <c r="CJ29" s="44">
        <f t="shared" si="109"/>
        <v>0.16000000000000264</v>
      </c>
      <c r="CK29" s="45">
        <f t="shared" si="110"/>
        <v>15.160000000000002</v>
      </c>
      <c r="CL29" s="44">
        <f t="shared" si="111"/>
        <v>-16.999999999999773</v>
      </c>
      <c r="CM29" s="46">
        <f>CF29-$FR$29</f>
        <v>366.0000000000001</v>
      </c>
      <c r="CN29" s="30">
        <v>538</v>
      </c>
      <c r="CO29" s="28">
        <v>1917</v>
      </c>
      <c r="CP29" s="28">
        <f t="shared" si="50"/>
        <v>5.38</v>
      </c>
      <c r="CQ29" s="28">
        <f t="shared" si="51"/>
        <v>5</v>
      </c>
      <c r="CR29" s="28">
        <f t="shared" si="52"/>
        <v>37.999999999999986</v>
      </c>
      <c r="CS29" s="28">
        <f t="shared" si="53"/>
        <v>338</v>
      </c>
      <c r="CT29" s="28">
        <f t="shared" si="54"/>
        <v>1157.0000000000002</v>
      </c>
      <c r="CU29" s="28">
        <f t="shared" si="55"/>
        <v>819.0000000000002</v>
      </c>
      <c r="CV29" s="29">
        <f t="shared" si="6"/>
        <v>13.650000000000004</v>
      </c>
      <c r="CW29" s="29">
        <f t="shared" si="112"/>
        <v>13</v>
      </c>
      <c r="CX29" s="29">
        <f t="shared" si="113"/>
        <v>0.6500000000000039</v>
      </c>
      <c r="CY29" s="28">
        <f t="shared" si="114"/>
        <v>0.39000000000000234</v>
      </c>
      <c r="CZ29" s="45">
        <f t="shared" si="115"/>
        <v>13.390000000000002</v>
      </c>
      <c r="DA29" s="44">
        <f t="shared" si="116"/>
        <v>-26.999999999999773</v>
      </c>
      <c r="DB29" s="46">
        <f t="shared" si="154"/>
        <v>269.0000000000001</v>
      </c>
      <c r="DC29" s="43">
        <v>458</v>
      </c>
      <c r="DD29" s="44">
        <v>1839</v>
      </c>
      <c r="DE29" s="44">
        <f t="shared" si="56"/>
        <v>4.58</v>
      </c>
      <c r="DF29" s="44">
        <f t="shared" si="57"/>
        <v>4</v>
      </c>
      <c r="DG29" s="44">
        <f t="shared" si="58"/>
        <v>58.00000000000001</v>
      </c>
      <c r="DH29" s="44">
        <f t="shared" si="59"/>
        <v>298</v>
      </c>
      <c r="DI29" s="44">
        <f t="shared" si="60"/>
        <v>1119</v>
      </c>
      <c r="DJ29" s="44">
        <f t="shared" si="61"/>
        <v>821</v>
      </c>
      <c r="DK29" s="45">
        <f t="shared" si="7"/>
        <v>13.683333333333334</v>
      </c>
      <c r="DL29" s="45">
        <f t="shared" si="117"/>
        <v>13</v>
      </c>
      <c r="DM29" s="45">
        <f t="shared" si="118"/>
        <v>0.6833333333333336</v>
      </c>
      <c r="DN29" s="44">
        <f t="shared" si="119"/>
        <v>0.41000000000000014</v>
      </c>
      <c r="DO29" s="45">
        <f t="shared" si="120"/>
        <v>13.41</v>
      </c>
      <c r="DP29" s="44">
        <f t="shared" si="121"/>
        <v>-9.000000000000227</v>
      </c>
      <c r="DQ29" s="46">
        <f t="shared" si="62"/>
        <v>270.9999999999999</v>
      </c>
      <c r="DR29" s="43">
        <v>538</v>
      </c>
      <c r="DS29" s="44">
        <v>1754</v>
      </c>
      <c r="DT29" s="44">
        <f t="shared" si="63"/>
        <v>5.38</v>
      </c>
      <c r="DU29" s="44">
        <f t="shared" si="64"/>
        <v>5</v>
      </c>
      <c r="DV29" s="44">
        <f t="shared" si="65"/>
        <v>37.999999999999986</v>
      </c>
      <c r="DW29" s="44">
        <f t="shared" si="66"/>
        <v>338</v>
      </c>
      <c r="DX29" s="44">
        <f t="shared" si="67"/>
        <v>1074</v>
      </c>
      <c r="DY29" s="44">
        <f t="shared" si="68"/>
        <v>736</v>
      </c>
      <c r="DZ29" s="45">
        <f t="shared" si="8"/>
        <v>12.266666666666667</v>
      </c>
      <c r="EA29" s="45">
        <f t="shared" si="122"/>
        <v>12</v>
      </c>
      <c r="EB29" s="45">
        <f t="shared" si="123"/>
        <v>0.2666666666666675</v>
      </c>
      <c r="EC29" s="44">
        <f t="shared" si="124"/>
        <v>0.1600000000000005</v>
      </c>
      <c r="ED29" s="45">
        <f t="shared" si="125"/>
        <v>12.16</v>
      </c>
      <c r="EE29" s="44">
        <f t="shared" si="126"/>
        <v>-2.9999999999997726</v>
      </c>
      <c r="EF29" s="46">
        <f t="shared" si="69"/>
        <v>185.9999999999999</v>
      </c>
      <c r="EG29" s="43">
        <v>615</v>
      </c>
      <c r="EH29" s="44">
        <v>1700</v>
      </c>
      <c r="EI29" s="44">
        <f t="shared" si="70"/>
        <v>6.15</v>
      </c>
      <c r="EJ29" s="44">
        <f t="shared" si="71"/>
        <v>6</v>
      </c>
      <c r="EK29" s="44">
        <f t="shared" si="72"/>
        <v>15.000000000000036</v>
      </c>
      <c r="EL29" s="44">
        <f t="shared" si="73"/>
        <v>375.00000000000006</v>
      </c>
      <c r="EM29" s="44">
        <f t="shared" si="74"/>
        <v>1020</v>
      </c>
      <c r="EN29" s="44">
        <f t="shared" si="75"/>
        <v>645</v>
      </c>
      <c r="EO29" s="45">
        <f t="shared" si="9"/>
        <v>10.75</v>
      </c>
      <c r="EP29" s="45">
        <f t="shared" si="127"/>
        <v>10</v>
      </c>
      <c r="EQ29" s="45">
        <f t="shared" si="128"/>
        <v>0.75</v>
      </c>
      <c r="ER29" s="44">
        <f t="shared" si="129"/>
        <v>0.45</v>
      </c>
      <c r="ES29" s="45">
        <f t="shared" si="130"/>
        <v>10.45</v>
      </c>
      <c r="ET29" s="44">
        <f t="shared" si="131"/>
        <v>-4</v>
      </c>
      <c r="EU29" s="46">
        <f t="shared" si="132"/>
        <v>94.99999999999989</v>
      </c>
      <c r="EV29" s="43">
        <v>640</v>
      </c>
      <c r="EW29" s="44">
        <v>1622</v>
      </c>
      <c r="EX29" s="44">
        <f t="shared" si="76"/>
        <v>6.4</v>
      </c>
      <c r="EY29" s="44">
        <f t="shared" si="77"/>
        <v>6</v>
      </c>
      <c r="EZ29" s="44">
        <f t="shared" si="78"/>
        <v>40.000000000000036</v>
      </c>
      <c r="FA29" s="44">
        <f t="shared" si="79"/>
        <v>400.00000000000006</v>
      </c>
      <c r="FB29" s="44">
        <f t="shared" si="80"/>
        <v>981.9999999999999</v>
      </c>
      <c r="FC29" s="44">
        <f t="shared" si="81"/>
        <v>581.9999999999998</v>
      </c>
      <c r="FD29" s="45">
        <f t="shared" si="10"/>
        <v>9.699999999999996</v>
      </c>
      <c r="FE29" s="45">
        <f t="shared" si="133"/>
        <v>9</v>
      </c>
      <c r="FF29" s="45">
        <f t="shared" si="134"/>
        <v>0.6999999999999957</v>
      </c>
      <c r="FG29" s="44">
        <f t="shared" si="135"/>
        <v>0.41999999999999743</v>
      </c>
      <c r="FH29" s="45">
        <f t="shared" si="136"/>
        <v>9.419999999999998</v>
      </c>
      <c r="FI29" s="44">
        <f t="shared" si="137"/>
        <v>16.999999999999545</v>
      </c>
      <c r="FJ29" s="46">
        <f t="shared" si="155"/>
        <v>31.99999999999966</v>
      </c>
      <c r="FK29" s="43">
        <v>709</v>
      </c>
      <c r="FL29" s="44">
        <v>1619</v>
      </c>
      <c r="FM29" s="44">
        <f t="shared" si="138"/>
        <v>7.09</v>
      </c>
      <c r="FN29" s="44">
        <f t="shared" si="139"/>
        <v>7</v>
      </c>
      <c r="FO29" s="44">
        <f t="shared" si="140"/>
        <v>8.999999999999986</v>
      </c>
      <c r="FP29" s="44">
        <f t="shared" si="141"/>
        <v>429</v>
      </c>
      <c r="FQ29" s="44">
        <f t="shared" si="142"/>
        <v>979.0000000000001</v>
      </c>
      <c r="FR29" s="44">
        <f t="shared" si="143"/>
        <v>550.0000000000001</v>
      </c>
      <c r="FS29" s="45">
        <f t="shared" si="11"/>
        <v>9.166666666666668</v>
      </c>
      <c r="FT29" s="45">
        <f t="shared" si="144"/>
        <v>9</v>
      </c>
      <c r="FU29" s="45">
        <f t="shared" si="145"/>
        <v>0.16666666666666785</v>
      </c>
      <c r="FV29" s="44">
        <f t="shared" si="146"/>
        <v>0.10000000000000071</v>
      </c>
      <c r="FW29" s="45">
        <f t="shared" si="147"/>
        <v>9.100000000000001</v>
      </c>
      <c r="FX29" s="44">
        <f t="shared" si="148"/>
        <v>0</v>
      </c>
      <c r="FY29" s="59">
        <f t="shared" si="156"/>
        <v>0</v>
      </c>
    </row>
    <row r="30" spans="1:181" ht="13.5">
      <c r="A30" s="31">
        <f t="shared" si="12"/>
        <v>21</v>
      </c>
      <c r="B30" s="44">
        <v>707</v>
      </c>
      <c r="C30" s="44">
        <v>1647</v>
      </c>
      <c r="D30" s="44">
        <f t="shared" si="13"/>
        <v>7.07</v>
      </c>
      <c r="E30" s="44">
        <f t="shared" si="14"/>
        <v>7</v>
      </c>
      <c r="F30" s="44">
        <f t="shared" si="15"/>
        <v>7.000000000000028</v>
      </c>
      <c r="G30" s="44">
        <f t="shared" si="16"/>
        <v>427</v>
      </c>
      <c r="H30" s="44">
        <f t="shared" si="17"/>
        <v>1006.9999999999999</v>
      </c>
      <c r="I30" s="44">
        <f t="shared" si="18"/>
        <v>579.9999999999999</v>
      </c>
      <c r="J30" s="45">
        <f t="shared" si="0"/>
        <v>9.666666666666664</v>
      </c>
      <c r="K30" s="45">
        <f t="shared" si="82"/>
        <v>9</v>
      </c>
      <c r="L30" s="45">
        <f t="shared" si="83"/>
        <v>0.6666666666666643</v>
      </c>
      <c r="M30" s="44">
        <f t="shared" si="84"/>
        <v>0.3999999999999986</v>
      </c>
      <c r="N30" s="45">
        <f t="shared" si="85"/>
        <v>9.399999999999999</v>
      </c>
      <c r="O30" s="44">
        <f t="shared" si="86"/>
        <v>16.999999999999886</v>
      </c>
      <c r="P30" s="55">
        <f t="shared" si="149"/>
        <v>29.999999999999773</v>
      </c>
      <c r="Q30" s="43">
        <v>633</v>
      </c>
      <c r="R30" s="44">
        <v>1726</v>
      </c>
      <c r="S30" s="44">
        <f t="shared" si="19"/>
        <v>6.33</v>
      </c>
      <c r="T30" s="44">
        <f t="shared" si="20"/>
        <v>6</v>
      </c>
      <c r="U30" s="44">
        <f t="shared" si="21"/>
        <v>33.00000000000001</v>
      </c>
      <c r="V30" s="44">
        <f t="shared" si="22"/>
        <v>393</v>
      </c>
      <c r="W30" s="44">
        <f t="shared" si="23"/>
        <v>1046.0000000000002</v>
      </c>
      <c r="X30" s="44">
        <f t="shared" si="24"/>
        <v>653.0000000000002</v>
      </c>
      <c r="Y30" s="45">
        <f t="shared" si="1"/>
        <v>10.883333333333336</v>
      </c>
      <c r="Z30" s="45">
        <f t="shared" si="87"/>
        <v>10</v>
      </c>
      <c r="AA30" s="45">
        <f t="shared" si="88"/>
        <v>0.8833333333333364</v>
      </c>
      <c r="AB30" s="44">
        <f t="shared" si="89"/>
        <v>0.5300000000000018</v>
      </c>
      <c r="AC30" s="45">
        <f t="shared" si="90"/>
        <v>10.530000000000001</v>
      </c>
      <c r="AD30" s="44">
        <f t="shared" si="91"/>
        <v>9.000000000000227</v>
      </c>
      <c r="AE30" s="46">
        <f t="shared" si="150"/>
        <v>103.00000000000011</v>
      </c>
      <c r="AF30" s="43">
        <v>555</v>
      </c>
      <c r="AG30" s="44">
        <v>1806</v>
      </c>
      <c r="AH30" s="44">
        <f t="shared" si="25"/>
        <v>5.55</v>
      </c>
      <c r="AI30" s="44">
        <f t="shared" si="26"/>
        <v>5</v>
      </c>
      <c r="AJ30" s="44">
        <f t="shared" si="27"/>
        <v>54.999999999999986</v>
      </c>
      <c r="AK30" s="44">
        <f t="shared" si="28"/>
        <v>355</v>
      </c>
      <c r="AL30" s="44">
        <f t="shared" si="29"/>
        <v>1085.9999999999998</v>
      </c>
      <c r="AM30" s="44">
        <f t="shared" si="30"/>
        <v>730.9999999999998</v>
      </c>
      <c r="AN30" s="45">
        <f t="shared" si="2"/>
        <v>12.18333333333333</v>
      </c>
      <c r="AO30" s="45">
        <f t="shared" si="92"/>
        <v>12</v>
      </c>
      <c r="AP30" s="45">
        <f t="shared" si="93"/>
        <v>0.18333333333333002</v>
      </c>
      <c r="AQ30" s="44">
        <f t="shared" si="94"/>
        <v>0.10999999999999802</v>
      </c>
      <c r="AR30" s="45">
        <f t="shared" si="95"/>
        <v>12.109999999999998</v>
      </c>
      <c r="AS30" s="44">
        <f t="shared" si="96"/>
        <v>0.9999999999997726</v>
      </c>
      <c r="AT30" s="46">
        <f t="shared" si="151"/>
        <v>180.99999999999966</v>
      </c>
      <c r="AU30" s="43">
        <v>459</v>
      </c>
      <c r="AV30" s="44">
        <v>1845</v>
      </c>
      <c r="AW30" s="44">
        <f t="shared" si="31"/>
        <v>4.59</v>
      </c>
      <c r="AX30" s="44">
        <f t="shared" si="32"/>
        <v>4</v>
      </c>
      <c r="AY30" s="44">
        <f t="shared" si="33"/>
        <v>58.999999999999986</v>
      </c>
      <c r="AZ30" s="44">
        <f t="shared" si="34"/>
        <v>299</v>
      </c>
      <c r="BA30" s="44">
        <f t="shared" si="35"/>
        <v>1125</v>
      </c>
      <c r="BB30" s="44">
        <f t="shared" si="36"/>
        <v>826</v>
      </c>
      <c r="BC30" s="45">
        <f t="shared" si="3"/>
        <v>13.766666666666667</v>
      </c>
      <c r="BD30" s="45">
        <f t="shared" si="97"/>
        <v>13</v>
      </c>
      <c r="BE30" s="45">
        <f t="shared" si="98"/>
        <v>0.7666666666666675</v>
      </c>
      <c r="BF30" s="44">
        <f t="shared" si="99"/>
        <v>0.4600000000000005</v>
      </c>
      <c r="BG30" s="45">
        <f t="shared" si="100"/>
        <v>13.46</v>
      </c>
      <c r="BH30" s="44">
        <f t="shared" si="101"/>
        <v>1.9999999999997726</v>
      </c>
      <c r="BI30" s="46">
        <f t="shared" si="152"/>
        <v>275.9999999999999</v>
      </c>
      <c r="BJ30" s="43">
        <v>419</v>
      </c>
      <c r="BK30" s="44">
        <v>1920</v>
      </c>
      <c r="BL30" s="44">
        <f t="shared" si="37"/>
        <v>4.19</v>
      </c>
      <c r="BM30" s="44">
        <f t="shared" si="38"/>
        <v>4</v>
      </c>
      <c r="BN30" s="44">
        <f t="shared" si="39"/>
        <v>19.00000000000004</v>
      </c>
      <c r="BO30" s="44">
        <f t="shared" si="40"/>
        <v>259.00000000000006</v>
      </c>
      <c r="BP30" s="44">
        <f t="shared" si="41"/>
        <v>1160</v>
      </c>
      <c r="BQ30" s="44">
        <f t="shared" si="42"/>
        <v>901</v>
      </c>
      <c r="BR30" s="45">
        <f t="shared" si="4"/>
        <v>15.016666666666667</v>
      </c>
      <c r="BS30" s="45">
        <f t="shared" si="102"/>
        <v>15</v>
      </c>
      <c r="BT30" s="45">
        <f t="shared" si="103"/>
        <v>0.016666666666667496</v>
      </c>
      <c r="BU30" s="44">
        <f t="shared" si="104"/>
        <v>0.010000000000000498</v>
      </c>
      <c r="BV30" s="45">
        <f t="shared" si="105"/>
        <v>15.01</v>
      </c>
      <c r="BW30" s="44">
        <f t="shared" si="106"/>
        <v>1.9999999999997726</v>
      </c>
      <c r="BX30" s="46">
        <f t="shared" si="153"/>
        <v>350.9999999999999</v>
      </c>
      <c r="BY30" s="67">
        <v>412</v>
      </c>
      <c r="BZ30" s="68">
        <v>1923</v>
      </c>
      <c r="CA30" s="68">
        <f t="shared" si="43"/>
        <v>4.12</v>
      </c>
      <c r="CB30" s="68">
        <f t="shared" si="44"/>
        <v>4</v>
      </c>
      <c r="CC30" s="68">
        <f t="shared" si="45"/>
        <v>12.00000000000001</v>
      </c>
      <c r="CD30" s="68">
        <f t="shared" si="46"/>
        <v>252</v>
      </c>
      <c r="CE30" s="68">
        <f t="shared" si="47"/>
        <v>1163</v>
      </c>
      <c r="CF30" s="68">
        <f t="shared" si="48"/>
        <v>911</v>
      </c>
      <c r="CG30" s="69">
        <f t="shared" si="5"/>
        <v>15.183333333333334</v>
      </c>
      <c r="CH30" s="69">
        <f t="shared" si="107"/>
        <v>15</v>
      </c>
      <c r="CI30" s="69">
        <f t="shared" si="108"/>
        <v>0.18333333333333357</v>
      </c>
      <c r="CJ30" s="68">
        <f t="shared" si="109"/>
        <v>0.11000000000000014</v>
      </c>
      <c r="CK30" s="49">
        <f t="shared" si="110"/>
        <v>15.11</v>
      </c>
      <c r="CL30" s="68">
        <f t="shared" si="111"/>
        <v>-5.000000000000227</v>
      </c>
      <c r="CM30" s="70">
        <f t="shared" si="49"/>
        <v>360.9999999999999</v>
      </c>
      <c r="CN30" s="43">
        <v>428</v>
      </c>
      <c r="CO30" s="44">
        <v>1930</v>
      </c>
      <c r="CP30" s="44">
        <f t="shared" si="50"/>
        <v>4.28</v>
      </c>
      <c r="CQ30" s="44">
        <f t="shared" si="51"/>
        <v>4</v>
      </c>
      <c r="CR30" s="44">
        <f t="shared" si="52"/>
        <v>28.000000000000025</v>
      </c>
      <c r="CS30" s="44">
        <f t="shared" si="53"/>
        <v>268</v>
      </c>
      <c r="CT30" s="44">
        <f t="shared" si="54"/>
        <v>1170</v>
      </c>
      <c r="CU30" s="44">
        <f t="shared" si="55"/>
        <v>902</v>
      </c>
      <c r="CV30" s="45">
        <f t="shared" si="6"/>
        <v>15.033333333333333</v>
      </c>
      <c r="CW30" s="45">
        <f t="shared" si="112"/>
        <v>15</v>
      </c>
      <c r="CX30" s="45">
        <f t="shared" si="113"/>
        <v>0.033333333333333215</v>
      </c>
      <c r="CY30" s="44">
        <f t="shared" si="114"/>
        <v>0.019999999999999928</v>
      </c>
      <c r="CZ30" s="45">
        <f t="shared" si="115"/>
        <v>15.02</v>
      </c>
      <c r="DA30" s="44">
        <f t="shared" si="116"/>
        <v>82.99999999999977</v>
      </c>
      <c r="DB30" s="46">
        <f t="shared" si="154"/>
        <v>351.9999999999999</v>
      </c>
      <c r="DC30" s="43">
        <v>503</v>
      </c>
      <c r="DD30" s="44">
        <v>1848</v>
      </c>
      <c r="DE30" s="44">
        <f t="shared" si="56"/>
        <v>5.03</v>
      </c>
      <c r="DF30" s="44">
        <f t="shared" si="57"/>
        <v>5</v>
      </c>
      <c r="DG30" s="44">
        <f t="shared" si="58"/>
        <v>3.000000000000025</v>
      </c>
      <c r="DH30" s="44">
        <f t="shared" si="59"/>
        <v>303</v>
      </c>
      <c r="DI30" s="44">
        <f t="shared" si="60"/>
        <v>1128</v>
      </c>
      <c r="DJ30" s="44">
        <f t="shared" si="61"/>
        <v>825</v>
      </c>
      <c r="DK30" s="45">
        <f t="shared" si="7"/>
        <v>13.75</v>
      </c>
      <c r="DL30" s="45">
        <f t="shared" si="117"/>
        <v>13</v>
      </c>
      <c r="DM30" s="45">
        <f t="shared" si="118"/>
        <v>0.75</v>
      </c>
      <c r="DN30" s="44">
        <f t="shared" si="119"/>
        <v>0.45</v>
      </c>
      <c r="DO30" s="45">
        <f t="shared" si="120"/>
        <v>13.45</v>
      </c>
      <c r="DP30" s="44">
        <f t="shared" si="121"/>
        <v>4</v>
      </c>
      <c r="DQ30" s="46">
        <f t="shared" si="62"/>
        <v>274.9999999999999</v>
      </c>
      <c r="DR30" s="43">
        <v>539</v>
      </c>
      <c r="DS30" s="44">
        <v>1752</v>
      </c>
      <c r="DT30" s="44">
        <f t="shared" si="63"/>
        <v>5.39</v>
      </c>
      <c r="DU30" s="44">
        <f t="shared" si="64"/>
        <v>5</v>
      </c>
      <c r="DV30" s="44">
        <f t="shared" si="65"/>
        <v>38.99999999999997</v>
      </c>
      <c r="DW30" s="44">
        <f t="shared" si="66"/>
        <v>339</v>
      </c>
      <c r="DX30" s="44">
        <f t="shared" si="67"/>
        <v>1072</v>
      </c>
      <c r="DY30" s="44">
        <f t="shared" si="68"/>
        <v>733</v>
      </c>
      <c r="DZ30" s="45">
        <f t="shared" si="8"/>
        <v>12.216666666666667</v>
      </c>
      <c r="EA30" s="45">
        <f t="shared" si="122"/>
        <v>12</v>
      </c>
      <c r="EB30" s="45">
        <f t="shared" si="123"/>
        <v>0.21666666666666679</v>
      </c>
      <c r="EC30" s="44">
        <f t="shared" si="124"/>
        <v>0.13000000000000006</v>
      </c>
      <c r="ED30" s="45">
        <f t="shared" si="125"/>
        <v>12.13</v>
      </c>
      <c r="EE30" s="44">
        <f t="shared" si="126"/>
        <v>-3</v>
      </c>
      <c r="EF30" s="46">
        <f t="shared" si="69"/>
        <v>182.9999999999999</v>
      </c>
      <c r="EG30" s="43">
        <v>604</v>
      </c>
      <c r="EH30" s="44">
        <v>1655</v>
      </c>
      <c r="EI30" s="44">
        <f t="shared" si="70"/>
        <v>6.04</v>
      </c>
      <c r="EJ30" s="44">
        <f t="shared" si="71"/>
        <v>6</v>
      </c>
      <c r="EK30" s="44">
        <f t="shared" si="72"/>
        <v>4.0000000000000036</v>
      </c>
      <c r="EL30" s="44">
        <f t="shared" si="73"/>
        <v>364</v>
      </c>
      <c r="EM30" s="44">
        <f t="shared" si="74"/>
        <v>1015.0000000000001</v>
      </c>
      <c r="EN30" s="44">
        <f t="shared" si="75"/>
        <v>651.0000000000001</v>
      </c>
      <c r="EO30" s="45">
        <f t="shared" si="9"/>
        <v>10.850000000000001</v>
      </c>
      <c r="EP30" s="45">
        <f t="shared" si="127"/>
        <v>10</v>
      </c>
      <c r="EQ30" s="45">
        <f t="shared" si="128"/>
        <v>0.8500000000000014</v>
      </c>
      <c r="ER30" s="44">
        <f t="shared" si="129"/>
        <v>0.5100000000000009</v>
      </c>
      <c r="ES30" s="45">
        <f t="shared" si="130"/>
        <v>10.510000000000002</v>
      </c>
      <c r="ET30" s="44">
        <f t="shared" si="131"/>
        <v>6.000000000000114</v>
      </c>
      <c r="EU30" s="46">
        <f t="shared" si="132"/>
        <v>101</v>
      </c>
      <c r="EV30" s="43">
        <v>658</v>
      </c>
      <c r="EW30" s="44">
        <v>1620</v>
      </c>
      <c r="EX30" s="44">
        <f t="shared" si="76"/>
        <v>6.58</v>
      </c>
      <c r="EY30" s="44">
        <f t="shared" si="77"/>
        <v>6</v>
      </c>
      <c r="EZ30" s="44">
        <f t="shared" si="78"/>
        <v>58.00000000000001</v>
      </c>
      <c r="FA30" s="44">
        <f t="shared" si="79"/>
        <v>418</v>
      </c>
      <c r="FB30" s="44">
        <f t="shared" si="80"/>
        <v>979.9999999999999</v>
      </c>
      <c r="FC30" s="44">
        <f t="shared" si="81"/>
        <v>561.9999999999999</v>
      </c>
      <c r="FD30" s="45">
        <f t="shared" si="10"/>
        <v>9.366666666666665</v>
      </c>
      <c r="FE30" s="45">
        <f t="shared" si="133"/>
        <v>9</v>
      </c>
      <c r="FF30" s="45">
        <f t="shared" si="134"/>
        <v>0.36666666666666536</v>
      </c>
      <c r="FG30" s="44">
        <f t="shared" si="135"/>
        <v>0.21999999999999922</v>
      </c>
      <c r="FH30" s="45">
        <f t="shared" si="136"/>
        <v>9.219999999999999</v>
      </c>
      <c r="FI30" s="44">
        <f t="shared" si="137"/>
        <v>-19.999999999999886</v>
      </c>
      <c r="FJ30" s="46">
        <f t="shared" si="155"/>
        <v>11.999999999999773</v>
      </c>
      <c r="FK30" s="43">
        <v>712</v>
      </c>
      <c r="FL30" s="44">
        <v>1617</v>
      </c>
      <c r="FM30" s="44">
        <f t="shared" si="138"/>
        <v>7.12</v>
      </c>
      <c r="FN30" s="44">
        <f t="shared" si="139"/>
        <v>7</v>
      </c>
      <c r="FO30" s="44">
        <f t="shared" si="140"/>
        <v>12.00000000000001</v>
      </c>
      <c r="FP30" s="44">
        <f t="shared" si="141"/>
        <v>432</v>
      </c>
      <c r="FQ30" s="44">
        <f t="shared" si="142"/>
        <v>977.0000000000002</v>
      </c>
      <c r="FR30" s="44">
        <f t="shared" si="143"/>
        <v>545.0000000000002</v>
      </c>
      <c r="FS30" s="45">
        <f t="shared" si="11"/>
        <v>9.083333333333337</v>
      </c>
      <c r="FT30" s="45">
        <f t="shared" si="144"/>
        <v>9</v>
      </c>
      <c r="FU30" s="45">
        <f t="shared" si="145"/>
        <v>0.08333333333333748</v>
      </c>
      <c r="FV30" s="44">
        <f t="shared" si="146"/>
        <v>0.05000000000000249</v>
      </c>
      <c r="FW30" s="45">
        <f t="shared" si="147"/>
        <v>9.050000000000002</v>
      </c>
      <c r="FX30" s="44">
        <f t="shared" si="148"/>
        <v>-4.999999999999886</v>
      </c>
      <c r="FY30" s="59">
        <f t="shared" si="156"/>
        <v>-4.999999999999886</v>
      </c>
    </row>
    <row r="31" spans="1:182" ht="13.5">
      <c r="A31" s="31">
        <f t="shared" si="12"/>
        <v>22</v>
      </c>
      <c r="B31" s="44">
        <v>723</v>
      </c>
      <c r="C31" s="44">
        <v>1647</v>
      </c>
      <c r="D31" s="44">
        <f t="shared" si="13"/>
        <v>7.23</v>
      </c>
      <c r="E31" s="44">
        <f t="shared" si="14"/>
        <v>7</v>
      </c>
      <c r="F31" s="44">
        <f t="shared" si="15"/>
        <v>23.000000000000043</v>
      </c>
      <c r="G31" s="44">
        <f t="shared" si="16"/>
        <v>443.00000000000006</v>
      </c>
      <c r="H31" s="44">
        <f t="shared" si="17"/>
        <v>1006.9999999999999</v>
      </c>
      <c r="I31" s="44">
        <f t="shared" si="18"/>
        <v>563.9999999999998</v>
      </c>
      <c r="J31" s="45">
        <f t="shared" si="0"/>
        <v>9.399999999999997</v>
      </c>
      <c r="K31" s="45">
        <f t="shared" si="82"/>
        <v>9</v>
      </c>
      <c r="L31" s="45">
        <f t="shared" si="83"/>
        <v>0.3999999999999968</v>
      </c>
      <c r="M31" s="44">
        <f t="shared" si="84"/>
        <v>0.23999999999999808</v>
      </c>
      <c r="N31" s="45">
        <f t="shared" si="85"/>
        <v>9.239999999999998</v>
      </c>
      <c r="O31" s="44">
        <f t="shared" si="86"/>
        <v>-16.000000000000114</v>
      </c>
      <c r="P31" s="55">
        <f t="shared" si="149"/>
        <v>13.999999999999659</v>
      </c>
      <c r="Q31" s="43">
        <v>643</v>
      </c>
      <c r="R31" s="44">
        <v>1731</v>
      </c>
      <c r="S31" s="44">
        <f t="shared" si="19"/>
        <v>6.43</v>
      </c>
      <c r="T31" s="44">
        <f t="shared" si="20"/>
        <v>6</v>
      </c>
      <c r="U31" s="44">
        <f t="shared" si="21"/>
        <v>42.99999999999997</v>
      </c>
      <c r="V31" s="44">
        <f t="shared" si="22"/>
        <v>403</v>
      </c>
      <c r="W31" s="44">
        <f t="shared" si="23"/>
        <v>1050.9999999999998</v>
      </c>
      <c r="X31" s="44">
        <f t="shared" si="24"/>
        <v>647.9999999999998</v>
      </c>
      <c r="Y31" s="45">
        <f t="shared" si="1"/>
        <v>10.799999999999995</v>
      </c>
      <c r="Z31" s="45">
        <f t="shared" si="87"/>
        <v>10</v>
      </c>
      <c r="AA31" s="45">
        <f t="shared" si="88"/>
        <v>0.7999999999999954</v>
      </c>
      <c r="AB31" s="44">
        <f t="shared" si="89"/>
        <v>0.4799999999999972</v>
      </c>
      <c r="AC31" s="45">
        <f t="shared" si="90"/>
        <v>10.479999999999997</v>
      </c>
      <c r="AD31" s="44">
        <f t="shared" si="91"/>
        <v>-5.000000000000455</v>
      </c>
      <c r="AE31" s="46">
        <f t="shared" si="150"/>
        <v>97.99999999999966</v>
      </c>
      <c r="AF31" s="43">
        <v>552</v>
      </c>
      <c r="AG31" s="44">
        <v>1808</v>
      </c>
      <c r="AH31" s="44">
        <f t="shared" si="25"/>
        <v>5.52</v>
      </c>
      <c r="AI31" s="44">
        <f t="shared" si="26"/>
        <v>5</v>
      </c>
      <c r="AJ31" s="44">
        <f t="shared" si="27"/>
        <v>51.99999999999996</v>
      </c>
      <c r="AK31" s="44">
        <f t="shared" si="28"/>
        <v>351.99999999999994</v>
      </c>
      <c r="AL31" s="44">
        <f t="shared" si="29"/>
        <v>1087.9999999999998</v>
      </c>
      <c r="AM31" s="44">
        <f t="shared" si="30"/>
        <v>735.9999999999998</v>
      </c>
      <c r="AN31" s="45">
        <f t="shared" si="2"/>
        <v>12.266666666666662</v>
      </c>
      <c r="AO31" s="45">
        <f t="shared" si="92"/>
        <v>12</v>
      </c>
      <c r="AP31" s="45">
        <f t="shared" si="93"/>
        <v>0.26666666666666217</v>
      </c>
      <c r="AQ31" s="44">
        <f t="shared" si="94"/>
        <v>0.1599999999999973</v>
      </c>
      <c r="AR31" s="45">
        <f t="shared" si="95"/>
        <v>12.159999999999997</v>
      </c>
      <c r="AS31" s="44">
        <f t="shared" si="96"/>
        <v>5</v>
      </c>
      <c r="AT31" s="46">
        <f t="shared" si="151"/>
        <v>185.99999999999966</v>
      </c>
      <c r="AU31" s="43">
        <v>457</v>
      </c>
      <c r="AV31" s="44">
        <v>1846</v>
      </c>
      <c r="AW31" s="44">
        <f t="shared" si="31"/>
        <v>4.57</v>
      </c>
      <c r="AX31" s="44">
        <f t="shared" si="32"/>
        <v>4</v>
      </c>
      <c r="AY31" s="44">
        <f t="shared" si="33"/>
        <v>57.00000000000003</v>
      </c>
      <c r="AZ31" s="44">
        <f t="shared" si="34"/>
        <v>297</v>
      </c>
      <c r="BA31" s="44">
        <f t="shared" si="35"/>
        <v>1126</v>
      </c>
      <c r="BB31" s="44">
        <f t="shared" si="36"/>
        <v>829</v>
      </c>
      <c r="BC31" s="45">
        <f t="shared" si="3"/>
        <v>13.816666666666666</v>
      </c>
      <c r="BD31" s="45">
        <f t="shared" si="97"/>
        <v>13</v>
      </c>
      <c r="BE31" s="45">
        <f t="shared" si="98"/>
        <v>0.8166666666666664</v>
      </c>
      <c r="BF31" s="44">
        <f t="shared" si="99"/>
        <v>0.4899999999999999</v>
      </c>
      <c r="BG31" s="45">
        <f t="shared" si="100"/>
        <v>13.49</v>
      </c>
      <c r="BH31" s="44">
        <f t="shared" si="101"/>
        <v>3</v>
      </c>
      <c r="BI31" s="46">
        <f t="shared" si="152"/>
        <v>278.9999999999999</v>
      </c>
      <c r="BJ31" s="43">
        <v>418</v>
      </c>
      <c r="BK31" s="44">
        <v>1921</v>
      </c>
      <c r="BL31" s="44">
        <f t="shared" si="37"/>
        <v>4.18</v>
      </c>
      <c r="BM31" s="44">
        <f t="shared" si="38"/>
        <v>4</v>
      </c>
      <c r="BN31" s="44">
        <f t="shared" si="39"/>
        <v>17.99999999999997</v>
      </c>
      <c r="BO31" s="44">
        <f t="shared" si="40"/>
        <v>258</v>
      </c>
      <c r="BP31" s="44">
        <f t="shared" si="41"/>
        <v>1161</v>
      </c>
      <c r="BQ31" s="44">
        <f t="shared" si="42"/>
        <v>903</v>
      </c>
      <c r="BR31" s="45">
        <f t="shared" si="4"/>
        <v>15.05</v>
      </c>
      <c r="BS31" s="45">
        <f t="shared" si="102"/>
        <v>15</v>
      </c>
      <c r="BT31" s="45">
        <f t="shared" si="103"/>
        <v>0.05000000000000071</v>
      </c>
      <c r="BU31" s="44">
        <f t="shared" si="104"/>
        <v>0.030000000000000426</v>
      </c>
      <c r="BV31" s="45">
        <f t="shared" si="105"/>
        <v>15.030000000000001</v>
      </c>
      <c r="BW31" s="44">
        <f t="shared" si="106"/>
        <v>2</v>
      </c>
      <c r="BX31" s="46">
        <f t="shared" si="153"/>
        <v>352.9999999999999</v>
      </c>
      <c r="BY31" s="99">
        <v>533</v>
      </c>
      <c r="BZ31" s="100">
        <v>1931</v>
      </c>
      <c r="CA31" s="100">
        <f t="shared" si="43"/>
        <v>5.33</v>
      </c>
      <c r="CB31" s="100">
        <f t="shared" si="44"/>
        <v>5</v>
      </c>
      <c r="CC31" s="100">
        <f t="shared" si="45"/>
        <v>33.00000000000001</v>
      </c>
      <c r="CD31" s="100">
        <f t="shared" si="46"/>
        <v>333</v>
      </c>
      <c r="CE31" s="100">
        <f t="shared" si="47"/>
        <v>1170.9999999999998</v>
      </c>
      <c r="CF31" s="100">
        <f t="shared" si="48"/>
        <v>837.9999999999998</v>
      </c>
      <c r="CG31" s="101">
        <f t="shared" si="5"/>
        <v>13.966666666666663</v>
      </c>
      <c r="CH31" s="101">
        <f t="shared" si="107"/>
        <v>13</v>
      </c>
      <c r="CI31" s="101">
        <f t="shared" si="108"/>
        <v>0.9666666666666632</v>
      </c>
      <c r="CJ31" s="100">
        <f t="shared" si="109"/>
        <v>0.579999999999998</v>
      </c>
      <c r="CK31" s="101">
        <f t="shared" si="110"/>
        <v>13.579999999999998</v>
      </c>
      <c r="CL31" s="100">
        <f t="shared" si="111"/>
        <v>-73.00000000000023</v>
      </c>
      <c r="CM31" s="102">
        <f>CF31-$FR$31</f>
        <v>219.9999999999999</v>
      </c>
      <c r="CN31" s="43">
        <v>429</v>
      </c>
      <c r="CO31" s="44">
        <v>1929</v>
      </c>
      <c r="CP31" s="44">
        <f t="shared" si="50"/>
        <v>4.29</v>
      </c>
      <c r="CQ31" s="44">
        <f t="shared" si="51"/>
        <v>4</v>
      </c>
      <c r="CR31" s="44">
        <f t="shared" si="52"/>
        <v>29.000000000000004</v>
      </c>
      <c r="CS31" s="44">
        <f t="shared" si="53"/>
        <v>269</v>
      </c>
      <c r="CT31" s="44">
        <f t="shared" si="54"/>
        <v>1169</v>
      </c>
      <c r="CU31" s="44">
        <f t="shared" si="55"/>
        <v>900</v>
      </c>
      <c r="CV31" s="45">
        <f t="shared" si="6"/>
        <v>15</v>
      </c>
      <c r="CW31" s="45">
        <f t="shared" si="112"/>
        <v>15</v>
      </c>
      <c r="CX31" s="45">
        <f t="shared" si="113"/>
        <v>0</v>
      </c>
      <c r="CY31" s="44">
        <f t="shared" si="114"/>
        <v>0</v>
      </c>
      <c r="CZ31" s="45">
        <f t="shared" si="115"/>
        <v>15</v>
      </c>
      <c r="DA31" s="44">
        <f t="shared" si="116"/>
        <v>-2</v>
      </c>
      <c r="DB31" s="46">
        <f t="shared" si="154"/>
        <v>349.9999999999999</v>
      </c>
      <c r="DC31" s="43">
        <v>504</v>
      </c>
      <c r="DD31" s="44">
        <v>1846</v>
      </c>
      <c r="DE31" s="44">
        <f t="shared" si="56"/>
        <v>5.04</v>
      </c>
      <c r="DF31" s="44">
        <f t="shared" si="57"/>
        <v>5</v>
      </c>
      <c r="DG31" s="44">
        <f t="shared" si="58"/>
        <v>4.0000000000000036</v>
      </c>
      <c r="DH31" s="44">
        <f t="shared" si="59"/>
        <v>304</v>
      </c>
      <c r="DI31" s="44">
        <f t="shared" si="60"/>
        <v>1126</v>
      </c>
      <c r="DJ31" s="44">
        <f t="shared" si="61"/>
        <v>822</v>
      </c>
      <c r="DK31" s="45">
        <f t="shared" si="7"/>
        <v>13.7</v>
      </c>
      <c r="DL31" s="45">
        <f t="shared" si="117"/>
        <v>13</v>
      </c>
      <c r="DM31" s="45">
        <f t="shared" si="118"/>
        <v>0.6999999999999993</v>
      </c>
      <c r="DN31" s="44">
        <f t="shared" si="119"/>
        <v>0.4199999999999996</v>
      </c>
      <c r="DO31" s="45">
        <f t="shared" si="120"/>
        <v>13.42</v>
      </c>
      <c r="DP31" s="44">
        <f t="shared" si="121"/>
        <v>-3</v>
      </c>
      <c r="DQ31" s="46">
        <f t="shared" si="62"/>
        <v>271.9999999999999</v>
      </c>
      <c r="DR31" s="43">
        <v>540</v>
      </c>
      <c r="DS31" s="44">
        <v>1750</v>
      </c>
      <c r="DT31" s="44">
        <f t="shared" si="63"/>
        <v>5.4</v>
      </c>
      <c r="DU31" s="44">
        <f t="shared" si="64"/>
        <v>5</v>
      </c>
      <c r="DV31" s="44">
        <f t="shared" si="65"/>
        <v>40.000000000000036</v>
      </c>
      <c r="DW31" s="44">
        <f t="shared" si="66"/>
        <v>340.00000000000006</v>
      </c>
      <c r="DX31" s="44">
        <f t="shared" si="67"/>
        <v>1070</v>
      </c>
      <c r="DY31" s="44">
        <f t="shared" si="68"/>
        <v>730</v>
      </c>
      <c r="DZ31" s="45">
        <f t="shared" si="8"/>
        <v>12.166666666666666</v>
      </c>
      <c r="EA31" s="45">
        <f t="shared" si="122"/>
        <v>12</v>
      </c>
      <c r="EB31" s="45">
        <f t="shared" si="123"/>
        <v>0.16666666666666607</v>
      </c>
      <c r="EC31" s="44">
        <f t="shared" si="124"/>
        <v>0.09999999999999964</v>
      </c>
      <c r="ED31" s="45">
        <f t="shared" si="125"/>
        <v>12.1</v>
      </c>
      <c r="EE31" s="44">
        <f t="shared" si="126"/>
        <v>-3</v>
      </c>
      <c r="EF31" s="46">
        <f t="shared" si="69"/>
        <v>179.9999999999999</v>
      </c>
      <c r="EG31" s="43">
        <v>617</v>
      </c>
      <c r="EH31" s="44">
        <v>1657</v>
      </c>
      <c r="EI31" s="44">
        <f t="shared" si="70"/>
        <v>6.17</v>
      </c>
      <c r="EJ31" s="44">
        <f t="shared" si="71"/>
        <v>6</v>
      </c>
      <c r="EK31" s="44">
        <f t="shared" si="72"/>
        <v>16.999999999999993</v>
      </c>
      <c r="EL31" s="44">
        <f t="shared" si="73"/>
        <v>377</v>
      </c>
      <c r="EM31" s="44">
        <f t="shared" si="74"/>
        <v>1017</v>
      </c>
      <c r="EN31" s="44">
        <f t="shared" si="75"/>
        <v>640</v>
      </c>
      <c r="EO31" s="45">
        <f t="shared" si="9"/>
        <v>10.666666666666666</v>
      </c>
      <c r="EP31" s="45">
        <f t="shared" si="127"/>
        <v>10</v>
      </c>
      <c r="EQ31" s="45">
        <f t="shared" si="128"/>
        <v>0.6666666666666661</v>
      </c>
      <c r="ER31" s="44">
        <f t="shared" si="129"/>
        <v>0.39999999999999963</v>
      </c>
      <c r="ES31" s="45">
        <f t="shared" si="130"/>
        <v>10.4</v>
      </c>
      <c r="ET31" s="44">
        <f t="shared" si="131"/>
        <v>-11.000000000000114</v>
      </c>
      <c r="EU31" s="46">
        <f t="shared" si="132"/>
        <v>89.99999999999989</v>
      </c>
      <c r="EV31" s="99">
        <v>659</v>
      </c>
      <c r="EW31" s="100">
        <v>1733</v>
      </c>
      <c r="EX31" s="100">
        <f>EV31/100</f>
        <v>6.59</v>
      </c>
      <c r="EY31" s="100">
        <f>ROUNDDOWN(EX31,0)</f>
        <v>6</v>
      </c>
      <c r="EZ31" s="100">
        <f>(EX31-EY31)*100</f>
        <v>58.999999999999986</v>
      </c>
      <c r="FA31" s="100">
        <f>EY31*60+EZ31</f>
        <v>419</v>
      </c>
      <c r="FB31" s="100">
        <f>((EW31/100)-ROUNDDOWN(EW31/100,0))*100+ROUNDDOWN(EW31/100,0)*60</f>
        <v>1052.9999999999998</v>
      </c>
      <c r="FC31" s="100">
        <f>FB31-FA31</f>
        <v>633.9999999999998</v>
      </c>
      <c r="FD31" s="101">
        <f>FC31/60</f>
        <v>10.566666666666663</v>
      </c>
      <c r="FE31" s="101">
        <f>ROUNDDOWN(FD31,0)</f>
        <v>10</v>
      </c>
      <c r="FF31" s="101">
        <f>(FD31-FE31)</f>
        <v>0.5666666666666629</v>
      </c>
      <c r="FG31" s="100">
        <f>(60*FF31)/100</f>
        <v>0.33999999999999775</v>
      </c>
      <c r="FH31" s="101">
        <f>FE31+FG31</f>
        <v>10.339999999999998</v>
      </c>
      <c r="FI31" s="100">
        <f>FC31-FC30</f>
        <v>71.99999999999989</v>
      </c>
      <c r="FJ31" s="102">
        <f>FC31-$FR$29</f>
        <v>83.99999999999966</v>
      </c>
      <c r="FK31" s="75">
        <v>620</v>
      </c>
      <c r="FL31" s="76">
        <v>1638</v>
      </c>
      <c r="FM31" s="76">
        <f t="shared" si="138"/>
        <v>6.2</v>
      </c>
      <c r="FN31" s="76">
        <f t="shared" si="139"/>
        <v>6</v>
      </c>
      <c r="FO31" s="76">
        <f t="shared" si="140"/>
        <v>20.000000000000018</v>
      </c>
      <c r="FP31" s="76">
        <f t="shared" si="141"/>
        <v>380</v>
      </c>
      <c r="FQ31" s="76">
        <f t="shared" si="142"/>
        <v>997.9999999999999</v>
      </c>
      <c r="FR31" s="76">
        <f t="shared" si="143"/>
        <v>617.9999999999999</v>
      </c>
      <c r="FS31" s="49">
        <f t="shared" si="11"/>
        <v>10.299999999999999</v>
      </c>
      <c r="FT31" s="49">
        <f t="shared" si="144"/>
        <v>10</v>
      </c>
      <c r="FU31" s="49">
        <f t="shared" si="145"/>
        <v>0.29999999999999893</v>
      </c>
      <c r="FV31" s="76">
        <f t="shared" si="146"/>
        <v>0.17999999999999935</v>
      </c>
      <c r="FW31" s="49">
        <f t="shared" si="147"/>
        <v>10.18</v>
      </c>
      <c r="FX31" s="76">
        <f t="shared" si="148"/>
        <v>72.99999999999966</v>
      </c>
      <c r="FY31" s="77">
        <f t="shared" si="156"/>
        <v>67.99999999999977</v>
      </c>
      <c r="FZ31" s="40" t="s">
        <v>38</v>
      </c>
    </row>
    <row r="32" spans="1:181" ht="13.5">
      <c r="A32" s="31">
        <f t="shared" si="12"/>
        <v>23</v>
      </c>
      <c r="B32" s="44">
        <v>720</v>
      </c>
      <c r="C32" s="44">
        <v>1650</v>
      </c>
      <c r="D32" s="44">
        <f t="shared" si="13"/>
        <v>7.2</v>
      </c>
      <c r="E32" s="44">
        <f t="shared" si="14"/>
        <v>7</v>
      </c>
      <c r="F32" s="44">
        <f t="shared" si="15"/>
        <v>20.000000000000018</v>
      </c>
      <c r="G32" s="44">
        <f t="shared" si="16"/>
        <v>440</v>
      </c>
      <c r="H32" s="44">
        <f t="shared" si="17"/>
        <v>1010</v>
      </c>
      <c r="I32" s="44">
        <f t="shared" si="18"/>
        <v>570</v>
      </c>
      <c r="J32" s="45">
        <f t="shared" si="0"/>
        <v>9.5</v>
      </c>
      <c r="K32" s="45">
        <f t="shared" si="82"/>
        <v>9</v>
      </c>
      <c r="L32" s="45">
        <f t="shared" si="83"/>
        <v>0.5</v>
      </c>
      <c r="M32" s="44">
        <f t="shared" si="84"/>
        <v>0.3</v>
      </c>
      <c r="N32" s="45">
        <f t="shared" si="85"/>
        <v>9.3</v>
      </c>
      <c r="O32" s="44">
        <f t="shared" si="86"/>
        <v>6.000000000000227</v>
      </c>
      <c r="P32" s="55">
        <f t="shared" si="149"/>
        <v>19.999999999999886</v>
      </c>
      <c r="Q32" s="43">
        <v>641</v>
      </c>
      <c r="R32" s="44">
        <v>1732</v>
      </c>
      <c r="S32" s="44">
        <f t="shared" si="19"/>
        <v>6.41</v>
      </c>
      <c r="T32" s="44">
        <f t="shared" si="20"/>
        <v>6</v>
      </c>
      <c r="U32" s="44">
        <f t="shared" si="21"/>
        <v>41.000000000000014</v>
      </c>
      <c r="V32" s="44">
        <f t="shared" si="22"/>
        <v>401</v>
      </c>
      <c r="W32" s="44">
        <f t="shared" si="23"/>
        <v>1052</v>
      </c>
      <c r="X32" s="44">
        <f t="shared" si="24"/>
        <v>651</v>
      </c>
      <c r="Y32" s="45">
        <f t="shared" si="1"/>
        <v>10.85</v>
      </c>
      <c r="Z32" s="45">
        <f t="shared" si="87"/>
        <v>10</v>
      </c>
      <c r="AA32" s="45">
        <f t="shared" si="88"/>
        <v>0.8499999999999996</v>
      </c>
      <c r="AB32" s="44">
        <f t="shared" si="89"/>
        <v>0.5099999999999998</v>
      </c>
      <c r="AC32" s="45">
        <f t="shared" si="90"/>
        <v>10.51</v>
      </c>
      <c r="AD32" s="44">
        <f t="shared" si="91"/>
        <v>3.0000000000002274</v>
      </c>
      <c r="AE32" s="46">
        <f t="shared" si="150"/>
        <v>100.99999999999989</v>
      </c>
      <c r="AF32" s="43">
        <v>544</v>
      </c>
      <c r="AG32" s="44">
        <v>1801</v>
      </c>
      <c r="AH32" s="44">
        <f t="shared" si="25"/>
        <v>5.44</v>
      </c>
      <c r="AI32" s="44">
        <f t="shared" si="26"/>
        <v>5</v>
      </c>
      <c r="AJ32" s="44">
        <f t="shared" si="27"/>
        <v>44.00000000000004</v>
      </c>
      <c r="AK32" s="44">
        <f t="shared" si="28"/>
        <v>344.00000000000006</v>
      </c>
      <c r="AL32" s="44">
        <f t="shared" si="29"/>
        <v>1081.0000000000002</v>
      </c>
      <c r="AM32" s="44">
        <f t="shared" si="30"/>
        <v>737.0000000000002</v>
      </c>
      <c r="AN32" s="45">
        <f t="shared" si="2"/>
        <v>12.283333333333337</v>
      </c>
      <c r="AO32" s="45">
        <f t="shared" si="92"/>
        <v>12</v>
      </c>
      <c r="AP32" s="45">
        <f t="shared" si="93"/>
        <v>0.28333333333333677</v>
      </c>
      <c r="AQ32" s="44">
        <f t="shared" si="94"/>
        <v>0.17000000000000207</v>
      </c>
      <c r="AR32" s="45">
        <f t="shared" si="95"/>
        <v>12.170000000000002</v>
      </c>
      <c r="AS32" s="44">
        <f t="shared" si="96"/>
        <v>1.0000000000004547</v>
      </c>
      <c r="AT32" s="46">
        <f t="shared" si="151"/>
        <v>187.0000000000001</v>
      </c>
      <c r="AU32" s="43">
        <v>455</v>
      </c>
      <c r="AV32" s="44">
        <v>1848</v>
      </c>
      <c r="AW32" s="44">
        <f t="shared" si="31"/>
        <v>4.55</v>
      </c>
      <c r="AX32" s="44">
        <f t="shared" si="32"/>
        <v>4</v>
      </c>
      <c r="AY32" s="44">
        <f t="shared" si="33"/>
        <v>54.999999999999986</v>
      </c>
      <c r="AZ32" s="44">
        <f t="shared" si="34"/>
        <v>295</v>
      </c>
      <c r="BA32" s="44">
        <f t="shared" si="35"/>
        <v>1128</v>
      </c>
      <c r="BB32" s="44">
        <f t="shared" si="36"/>
        <v>833</v>
      </c>
      <c r="BC32" s="45">
        <f t="shared" si="3"/>
        <v>13.883333333333333</v>
      </c>
      <c r="BD32" s="45">
        <f t="shared" si="97"/>
        <v>13</v>
      </c>
      <c r="BE32" s="45">
        <f t="shared" si="98"/>
        <v>0.8833333333333329</v>
      </c>
      <c r="BF32" s="44">
        <f t="shared" si="99"/>
        <v>0.5299999999999997</v>
      </c>
      <c r="BG32" s="45">
        <f t="shared" si="100"/>
        <v>13.53</v>
      </c>
      <c r="BH32" s="44">
        <f t="shared" si="101"/>
        <v>4</v>
      </c>
      <c r="BI32" s="46">
        <f t="shared" si="152"/>
        <v>282.9999999999999</v>
      </c>
      <c r="BJ32" s="43">
        <v>419</v>
      </c>
      <c r="BK32" s="44">
        <v>1905</v>
      </c>
      <c r="BL32" s="44">
        <f t="shared" si="37"/>
        <v>4.19</v>
      </c>
      <c r="BM32" s="44">
        <f t="shared" si="38"/>
        <v>4</v>
      </c>
      <c r="BN32" s="44">
        <f t="shared" si="39"/>
        <v>19.00000000000004</v>
      </c>
      <c r="BO32" s="44">
        <f t="shared" si="40"/>
        <v>259.00000000000006</v>
      </c>
      <c r="BP32" s="44">
        <f t="shared" si="41"/>
        <v>1145</v>
      </c>
      <c r="BQ32" s="44">
        <f t="shared" si="42"/>
        <v>886</v>
      </c>
      <c r="BR32" s="45">
        <f t="shared" si="4"/>
        <v>14.766666666666667</v>
      </c>
      <c r="BS32" s="45">
        <f t="shared" si="102"/>
        <v>14</v>
      </c>
      <c r="BT32" s="45">
        <f t="shared" si="103"/>
        <v>0.7666666666666675</v>
      </c>
      <c r="BU32" s="44">
        <f t="shared" si="104"/>
        <v>0.4600000000000005</v>
      </c>
      <c r="BV32" s="45">
        <f t="shared" si="105"/>
        <v>14.46</v>
      </c>
      <c r="BW32" s="44">
        <f t="shared" si="106"/>
        <v>-17</v>
      </c>
      <c r="BX32" s="46">
        <f t="shared" si="153"/>
        <v>335.9999999999999</v>
      </c>
      <c r="BY32" s="43">
        <v>419</v>
      </c>
      <c r="BZ32" s="44">
        <v>1941</v>
      </c>
      <c r="CA32" s="44">
        <f t="shared" si="43"/>
        <v>4.19</v>
      </c>
      <c r="CB32" s="44">
        <f t="shared" si="44"/>
        <v>4</v>
      </c>
      <c r="CC32" s="44">
        <f t="shared" si="45"/>
        <v>19.00000000000004</v>
      </c>
      <c r="CD32" s="44">
        <f t="shared" si="46"/>
        <v>259.00000000000006</v>
      </c>
      <c r="CE32" s="44">
        <f t="shared" si="47"/>
        <v>1181</v>
      </c>
      <c r="CF32" s="44">
        <f t="shared" si="48"/>
        <v>922</v>
      </c>
      <c r="CG32" s="45">
        <f t="shared" si="5"/>
        <v>15.366666666666667</v>
      </c>
      <c r="CH32" s="45">
        <f t="shared" si="107"/>
        <v>15</v>
      </c>
      <c r="CI32" s="45">
        <f t="shared" si="108"/>
        <v>0.36666666666666714</v>
      </c>
      <c r="CJ32" s="44">
        <f t="shared" si="109"/>
        <v>0.22000000000000028</v>
      </c>
      <c r="CK32" s="45">
        <f t="shared" si="110"/>
        <v>15.22</v>
      </c>
      <c r="CL32" s="44">
        <f t="shared" si="111"/>
        <v>84.00000000000023</v>
      </c>
      <c r="CM32" s="46">
        <f t="shared" si="49"/>
        <v>371.9999999999999</v>
      </c>
      <c r="CN32" s="43">
        <v>430</v>
      </c>
      <c r="CO32" s="44">
        <v>1928</v>
      </c>
      <c r="CP32" s="44">
        <f t="shared" si="50"/>
        <v>4.3</v>
      </c>
      <c r="CQ32" s="44">
        <f t="shared" si="51"/>
        <v>4</v>
      </c>
      <c r="CR32" s="44">
        <f t="shared" si="52"/>
        <v>29.999999999999982</v>
      </c>
      <c r="CS32" s="44">
        <f t="shared" si="53"/>
        <v>270</v>
      </c>
      <c r="CT32" s="44">
        <f t="shared" si="54"/>
        <v>1168</v>
      </c>
      <c r="CU32" s="44">
        <f t="shared" si="55"/>
        <v>898</v>
      </c>
      <c r="CV32" s="45">
        <f t="shared" si="6"/>
        <v>14.966666666666667</v>
      </c>
      <c r="CW32" s="45">
        <f t="shared" si="112"/>
        <v>14</v>
      </c>
      <c r="CX32" s="45">
        <f t="shared" si="113"/>
        <v>0.9666666666666668</v>
      </c>
      <c r="CY32" s="44">
        <f t="shared" si="114"/>
        <v>0.5800000000000001</v>
      </c>
      <c r="CZ32" s="45">
        <f t="shared" si="115"/>
        <v>14.58</v>
      </c>
      <c r="DA32" s="44">
        <f t="shared" si="116"/>
        <v>-2</v>
      </c>
      <c r="DB32" s="46">
        <f t="shared" si="154"/>
        <v>347.9999999999999</v>
      </c>
      <c r="DC32" s="43">
        <v>505</v>
      </c>
      <c r="DD32" s="44">
        <v>1845</v>
      </c>
      <c r="DE32" s="44">
        <f t="shared" si="56"/>
        <v>5.05</v>
      </c>
      <c r="DF32" s="44">
        <f t="shared" si="57"/>
        <v>5</v>
      </c>
      <c r="DG32" s="44">
        <f t="shared" si="58"/>
        <v>4.999999999999982</v>
      </c>
      <c r="DH32" s="44">
        <f t="shared" si="59"/>
        <v>305</v>
      </c>
      <c r="DI32" s="44">
        <f t="shared" si="60"/>
        <v>1125</v>
      </c>
      <c r="DJ32" s="44">
        <f t="shared" si="61"/>
        <v>820</v>
      </c>
      <c r="DK32" s="45">
        <f t="shared" si="7"/>
        <v>13.666666666666666</v>
      </c>
      <c r="DL32" s="45">
        <f t="shared" si="117"/>
        <v>13</v>
      </c>
      <c r="DM32" s="45">
        <f t="shared" si="118"/>
        <v>0.6666666666666661</v>
      </c>
      <c r="DN32" s="44">
        <f t="shared" si="119"/>
        <v>0.39999999999999963</v>
      </c>
      <c r="DO32" s="45">
        <f t="shared" si="120"/>
        <v>13.4</v>
      </c>
      <c r="DP32" s="44">
        <f t="shared" si="121"/>
        <v>-2</v>
      </c>
      <c r="DQ32" s="46">
        <f t="shared" si="62"/>
        <v>269.9999999999999</v>
      </c>
      <c r="DR32" s="43">
        <v>541</v>
      </c>
      <c r="DS32" s="44">
        <v>1748</v>
      </c>
      <c r="DT32" s="44">
        <f t="shared" si="63"/>
        <v>5.41</v>
      </c>
      <c r="DU32" s="44">
        <f t="shared" si="64"/>
        <v>5</v>
      </c>
      <c r="DV32" s="44">
        <f t="shared" si="65"/>
        <v>41.000000000000014</v>
      </c>
      <c r="DW32" s="44">
        <f t="shared" si="66"/>
        <v>341</v>
      </c>
      <c r="DX32" s="44">
        <f t="shared" si="67"/>
        <v>1068</v>
      </c>
      <c r="DY32" s="44">
        <f t="shared" si="68"/>
        <v>727</v>
      </c>
      <c r="DZ32" s="45">
        <f t="shared" si="8"/>
        <v>12.116666666666667</v>
      </c>
      <c r="EA32" s="45">
        <f t="shared" si="122"/>
        <v>12</v>
      </c>
      <c r="EB32" s="45">
        <f t="shared" si="123"/>
        <v>0.11666666666666714</v>
      </c>
      <c r="EC32" s="44">
        <f t="shared" si="124"/>
        <v>0.07000000000000028</v>
      </c>
      <c r="ED32" s="45">
        <f t="shared" si="125"/>
        <v>12.07</v>
      </c>
      <c r="EE32" s="44">
        <f t="shared" si="126"/>
        <v>-3</v>
      </c>
      <c r="EF32" s="46">
        <f t="shared" si="69"/>
        <v>176.9999999999999</v>
      </c>
      <c r="EG32" s="43">
        <v>619</v>
      </c>
      <c r="EH32" s="44">
        <v>1655</v>
      </c>
      <c r="EI32" s="44">
        <f t="shared" si="70"/>
        <v>6.19</v>
      </c>
      <c r="EJ32" s="44">
        <f t="shared" si="71"/>
        <v>6</v>
      </c>
      <c r="EK32" s="44">
        <f t="shared" si="72"/>
        <v>19.00000000000004</v>
      </c>
      <c r="EL32" s="44">
        <f t="shared" si="73"/>
        <v>379.00000000000006</v>
      </c>
      <c r="EM32" s="44">
        <f t="shared" si="74"/>
        <v>1015.0000000000001</v>
      </c>
      <c r="EN32" s="44">
        <f t="shared" si="75"/>
        <v>636</v>
      </c>
      <c r="EO32" s="45">
        <f t="shared" si="9"/>
        <v>10.6</v>
      </c>
      <c r="EP32" s="45">
        <f t="shared" si="127"/>
        <v>10</v>
      </c>
      <c r="EQ32" s="45">
        <f t="shared" si="128"/>
        <v>0.5999999999999996</v>
      </c>
      <c r="ER32" s="44">
        <f t="shared" si="129"/>
        <v>0.35999999999999976</v>
      </c>
      <c r="ES32" s="45">
        <f t="shared" si="130"/>
        <v>10.36</v>
      </c>
      <c r="ET32" s="44">
        <f t="shared" si="131"/>
        <v>-4</v>
      </c>
      <c r="EU32" s="46">
        <f t="shared" si="132"/>
        <v>85.99999999999989</v>
      </c>
      <c r="EV32" s="43">
        <v>701</v>
      </c>
      <c r="EW32" s="44">
        <v>1618</v>
      </c>
      <c r="EX32" s="44">
        <f t="shared" si="76"/>
        <v>7.01</v>
      </c>
      <c r="EY32" s="44">
        <f t="shared" si="77"/>
        <v>7</v>
      </c>
      <c r="EZ32" s="44">
        <f t="shared" si="78"/>
        <v>0.9999999999999787</v>
      </c>
      <c r="FA32" s="44">
        <f t="shared" si="79"/>
        <v>421</v>
      </c>
      <c r="FB32" s="44">
        <f t="shared" si="80"/>
        <v>978</v>
      </c>
      <c r="FC32" s="44">
        <f t="shared" si="81"/>
        <v>557</v>
      </c>
      <c r="FD32" s="45">
        <f t="shared" si="10"/>
        <v>9.283333333333333</v>
      </c>
      <c r="FE32" s="45">
        <f t="shared" si="133"/>
        <v>9</v>
      </c>
      <c r="FF32" s="45">
        <f t="shared" si="134"/>
        <v>0.2833333333333332</v>
      </c>
      <c r="FG32" s="44">
        <f t="shared" si="135"/>
        <v>0.16999999999999993</v>
      </c>
      <c r="FH32" s="45">
        <f t="shared" si="136"/>
        <v>9.17</v>
      </c>
      <c r="FI32" s="44">
        <f t="shared" si="137"/>
        <v>-76.99999999999977</v>
      </c>
      <c r="FJ32" s="46">
        <f t="shared" si="155"/>
        <v>6.999999999999886</v>
      </c>
      <c r="FK32" s="43">
        <v>728</v>
      </c>
      <c r="FL32" s="44">
        <v>1617</v>
      </c>
      <c r="FM32" s="44">
        <f t="shared" si="138"/>
        <v>7.28</v>
      </c>
      <c r="FN32" s="44">
        <f t="shared" si="139"/>
        <v>7</v>
      </c>
      <c r="FO32" s="44">
        <f t="shared" si="140"/>
        <v>28.000000000000025</v>
      </c>
      <c r="FP32" s="44">
        <f t="shared" si="141"/>
        <v>448</v>
      </c>
      <c r="FQ32" s="44">
        <f t="shared" si="142"/>
        <v>977.0000000000002</v>
      </c>
      <c r="FR32" s="44">
        <f t="shared" si="143"/>
        <v>529.0000000000002</v>
      </c>
      <c r="FS32" s="45">
        <f t="shared" si="11"/>
        <v>8.81666666666667</v>
      </c>
      <c r="FT32" s="45">
        <f t="shared" si="144"/>
        <v>8</v>
      </c>
      <c r="FU32" s="45">
        <f t="shared" si="145"/>
        <v>0.81666666666667</v>
      </c>
      <c r="FV32" s="44">
        <f t="shared" si="146"/>
        <v>0.490000000000002</v>
      </c>
      <c r="FW32" s="45">
        <f t="shared" si="147"/>
        <v>8.490000000000002</v>
      </c>
      <c r="FX32" s="44">
        <f t="shared" si="148"/>
        <v>-88.99999999999966</v>
      </c>
      <c r="FY32" s="59">
        <f t="shared" si="156"/>
        <v>-20.999999999999886</v>
      </c>
    </row>
    <row r="33" spans="1:181" ht="13.5">
      <c r="A33" s="31">
        <f t="shared" si="12"/>
        <v>24</v>
      </c>
      <c r="B33" s="44">
        <v>719</v>
      </c>
      <c r="C33" s="44">
        <v>1651</v>
      </c>
      <c r="D33" s="44">
        <f t="shared" si="13"/>
        <v>7.19</v>
      </c>
      <c r="E33" s="44">
        <f t="shared" si="14"/>
        <v>7</v>
      </c>
      <c r="F33" s="44">
        <f t="shared" si="15"/>
        <v>19.00000000000004</v>
      </c>
      <c r="G33" s="44">
        <f t="shared" si="16"/>
        <v>439.00000000000006</v>
      </c>
      <c r="H33" s="44">
        <f t="shared" si="17"/>
        <v>1011.0000000000001</v>
      </c>
      <c r="I33" s="44">
        <f t="shared" si="18"/>
        <v>572</v>
      </c>
      <c r="J33" s="45">
        <f t="shared" si="0"/>
        <v>9.533333333333333</v>
      </c>
      <c r="K33" s="45">
        <f t="shared" si="82"/>
        <v>9</v>
      </c>
      <c r="L33" s="45">
        <f t="shared" si="83"/>
        <v>0.5333333333333332</v>
      </c>
      <c r="M33" s="44">
        <f t="shared" si="84"/>
        <v>0.31999999999999995</v>
      </c>
      <c r="N33" s="45">
        <f t="shared" si="85"/>
        <v>9.32</v>
      </c>
      <c r="O33" s="44">
        <f t="shared" si="86"/>
        <v>2</v>
      </c>
      <c r="P33" s="55">
        <f t="shared" si="149"/>
        <v>21.999999999999886</v>
      </c>
      <c r="Q33" s="43">
        <v>700</v>
      </c>
      <c r="R33" s="44">
        <v>1726</v>
      </c>
      <c r="S33" s="44">
        <f t="shared" si="19"/>
        <v>7</v>
      </c>
      <c r="T33" s="44">
        <f t="shared" si="20"/>
        <v>7</v>
      </c>
      <c r="U33" s="44">
        <f t="shared" si="21"/>
        <v>0</v>
      </c>
      <c r="V33" s="44">
        <f t="shared" si="22"/>
        <v>420</v>
      </c>
      <c r="W33" s="44">
        <f t="shared" si="23"/>
        <v>1046.0000000000002</v>
      </c>
      <c r="X33" s="44">
        <f t="shared" si="24"/>
        <v>626.0000000000002</v>
      </c>
      <c r="Y33" s="45">
        <f t="shared" si="1"/>
        <v>10.433333333333337</v>
      </c>
      <c r="Z33" s="45">
        <f t="shared" si="87"/>
        <v>10</v>
      </c>
      <c r="AA33" s="45">
        <f t="shared" si="88"/>
        <v>0.4333333333333371</v>
      </c>
      <c r="AB33" s="44">
        <f t="shared" si="89"/>
        <v>0.2600000000000023</v>
      </c>
      <c r="AC33" s="45">
        <f t="shared" si="90"/>
        <v>10.260000000000002</v>
      </c>
      <c r="AD33" s="44">
        <f t="shared" si="91"/>
        <v>-24.999999999999773</v>
      </c>
      <c r="AE33" s="46">
        <f t="shared" si="150"/>
        <v>76.00000000000011</v>
      </c>
      <c r="AF33" s="43">
        <v>548</v>
      </c>
      <c r="AG33" s="44">
        <v>1811</v>
      </c>
      <c r="AH33" s="44">
        <f t="shared" si="25"/>
        <v>5.48</v>
      </c>
      <c r="AI33" s="44">
        <f t="shared" si="26"/>
        <v>5</v>
      </c>
      <c r="AJ33" s="44">
        <f t="shared" si="27"/>
        <v>48.00000000000004</v>
      </c>
      <c r="AK33" s="44">
        <f t="shared" si="28"/>
        <v>348.00000000000006</v>
      </c>
      <c r="AL33" s="44">
        <f t="shared" si="29"/>
        <v>1091</v>
      </c>
      <c r="AM33" s="44">
        <f t="shared" si="30"/>
        <v>743</v>
      </c>
      <c r="AN33" s="45">
        <f t="shared" si="2"/>
        <v>12.383333333333333</v>
      </c>
      <c r="AO33" s="45">
        <f t="shared" si="92"/>
        <v>12</v>
      </c>
      <c r="AP33" s="45">
        <f t="shared" si="93"/>
        <v>0.38333333333333286</v>
      </c>
      <c r="AQ33" s="44">
        <f t="shared" si="94"/>
        <v>0.2299999999999997</v>
      </c>
      <c r="AR33" s="45">
        <f t="shared" si="95"/>
        <v>12.23</v>
      </c>
      <c r="AS33" s="44">
        <f t="shared" si="96"/>
        <v>5.999999999999773</v>
      </c>
      <c r="AT33" s="46">
        <f t="shared" si="151"/>
        <v>192.9999999999999</v>
      </c>
      <c r="AU33" s="43">
        <v>451</v>
      </c>
      <c r="AV33" s="44">
        <v>1839</v>
      </c>
      <c r="AW33" s="44">
        <f t="shared" si="31"/>
        <v>4.51</v>
      </c>
      <c r="AX33" s="44">
        <f t="shared" si="32"/>
        <v>4</v>
      </c>
      <c r="AY33" s="44">
        <f t="shared" si="33"/>
        <v>50.99999999999998</v>
      </c>
      <c r="AZ33" s="44">
        <f t="shared" si="34"/>
        <v>291</v>
      </c>
      <c r="BA33" s="44">
        <f t="shared" si="35"/>
        <v>1119</v>
      </c>
      <c r="BB33" s="44">
        <f t="shared" si="36"/>
        <v>828</v>
      </c>
      <c r="BC33" s="45">
        <f t="shared" si="3"/>
        <v>13.8</v>
      </c>
      <c r="BD33" s="45">
        <f t="shared" si="97"/>
        <v>13</v>
      </c>
      <c r="BE33" s="45">
        <f t="shared" si="98"/>
        <v>0.8000000000000007</v>
      </c>
      <c r="BF33" s="44">
        <f t="shared" si="99"/>
        <v>0.4800000000000004</v>
      </c>
      <c r="BG33" s="45">
        <f t="shared" si="100"/>
        <v>13.48</v>
      </c>
      <c r="BH33" s="44">
        <f t="shared" si="101"/>
        <v>-5</v>
      </c>
      <c r="BI33" s="46">
        <f t="shared" si="152"/>
        <v>277.9999999999999</v>
      </c>
      <c r="BJ33" s="43">
        <v>417</v>
      </c>
      <c r="BK33" s="44">
        <v>1923</v>
      </c>
      <c r="BL33" s="44">
        <f t="shared" si="37"/>
        <v>4.17</v>
      </c>
      <c r="BM33" s="44">
        <f t="shared" si="38"/>
        <v>4</v>
      </c>
      <c r="BN33" s="44">
        <f t="shared" si="39"/>
        <v>16.999999999999993</v>
      </c>
      <c r="BO33" s="44">
        <f t="shared" si="40"/>
        <v>257</v>
      </c>
      <c r="BP33" s="44">
        <f t="shared" si="41"/>
        <v>1163</v>
      </c>
      <c r="BQ33" s="44">
        <f t="shared" si="42"/>
        <v>906</v>
      </c>
      <c r="BR33" s="45">
        <f t="shared" si="4"/>
        <v>15.1</v>
      </c>
      <c r="BS33" s="45">
        <f t="shared" si="102"/>
        <v>15</v>
      </c>
      <c r="BT33" s="45">
        <f t="shared" si="103"/>
        <v>0.09999999999999964</v>
      </c>
      <c r="BU33" s="44">
        <f t="shared" si="104"/>
        <v>0.05999999999999979</v>
      </c>
      <c r="BV33" s="45">
        <f t="shared" si="105"/>
        <v>15.06</v>
      </c>
      <c r="BW33" s="44">
        <f t="shared" si="106"/>
        <v>20</v>
      </c>
      <c r="BX33" s="46">
        <f t="shared" si="153"/>
        <v>355.9999999999999</v>
      </c>
      <c r="BY33" s="43">
        <v>411</v>
      </c>
      <c r="BZ33" s="44">
        <v>1924</v>
      </c>
      <c r="CA33" s="44">
        <f t="shared" si="43"/>
        <v>4.11</v>
      </c>
      <c r="CB33" s="44">
        <f t="shared" si="44"/>
        <v>4</v>
      </c>
      <c r="CC33" s="44">
        <f t="shared" si="45"/>
        <v>11.000000000000032</v>
      </c>
      <c r="CD33" s="44">
        <f t="shared" si="46"/>
        <v>251.00000000000003</v>
      </c>
      <c r="CE33" s="44">
        <f t="shared" si="47"/>
        <v>1163.9999999999998</v>
      </c>
      <c r="CF33" s="44">
        <f t="shared" si="48"/>
        <v>912.9999999999998</v>
      </c>
      <c r="CG33" s="45">
        <f t="shared" si="5"/>
        <v>15.216666666666663</v>
      </c>
      <c r="CH33" s="45">
        <f t="shared" si="107"/>
        <v>15</v>
      </c>
      <c r="CI33" s="45">
        <f t="shared" si="108"/>
        <v>0.21666666666666323</v>
      </c>
      <c r="CJ33" s="44">
        <f t="shared" si="109"/>
        <v>0.12999999999999795</v>
      </c>
      <c r="CK33" s="45">
        <f t="shared" si="110"/>
        <v>15.129999999999997</v>
      </c>
      <c r="CL33" s="44">
        <f t="shared" si="111"/>
        <v>-9.000000000000227</v>
      </c>
      <c r="CM33" s="46">
        <f t="shared" si="49"/>
        <v>362.99999999999966</v>
      </c>
      <c r="CN33" s="43">
        <v>431</v>
      </c>
      <c r="CO33" s="44">
        <v>1927</v>
      </c>
      <c r="CP33" s="44">
        <f t="shared" si="50"/>
        <v>4.31</v>
      </c>
      <c r="CQ33" s="44">
        <f t="shared" si="51"/>
        <v>4</v>
      </c>
      <c r="CR33" s="44">
        <f t="shared" si="52"/>
        <v>30.99999999999996</v>
      </c>
      <c r="CS33" s="44">
        <f t="shared" si="53"/>
        <v>270.99999999999994</v>
      </c>
      <c r="CT33" s="44">
        <f t="shared" si="54"/>
        <v>1167</v>
      </c>
      <c r="CU33" s="44">
        <f t="shared" si="55"/>
        <v>896</v>
      </c>
      <c r="CV33" s="45">
        <f t="shared" si="6"/>
        <v>14.933333333333334</v>
      </c>
      <c r="CW33" s="45">
        <f t="shared" si="112"/>
        <v>14</v>
      </c>
      <c r="CX33" s="45">
        <f t="shared" si="113"/>
        <v>0.9333333333333336</v>
      </c>
      <c r="CY33" s="44">
        <f t="shared" si="114"/>
        <v>0.5600000000000002</v>
      </c>
      <c r="CZ33" s="45">
        <f t="shared" si="115"/>
        <v>14.56</v>
      </c>
      <c r="DA33" s="44">
        <f t="shared" si="116"/>
        <v>-2</v>
      </c>
      <c r="DB33" s="46">
        <f t="shared" si="154"/>
        <v>345.9999999999999</v>
      </c>
      <c r="DC33" s="43">
        <v>520</v>
      </c>
      <c r="DD33" s="44">
        <v>1844</v>
      </c>
      <c r="DE33" s="44">
        <f t="shared" si="56"/>
        <v>5.2</v>
      </c>
      <c r="DF33" s="44">
        <f t="shared" si="57"/>
        <v>5</v>
      </c>
      <c r="DG33" s="44">
        <f t="shared" si="58"/>
        <v>20.000000000000018</v>
      </c>
      <c r="DH33" s="44">
        <f t="shared" si="59"/>
        <v>320</v>
      </c>
      <c r="DI33" s="44">
        <f t="shared" si="60"/>
        <v>1124.0000000000002</v>
      </c>
      <c r="DJ33" s="44">
        <f t="shared" si="61"/>
        <v>804.0000000000002</v>
      </c>
      <c r="DK33" s="45">
        <f t="shared" si="7"/>
        <v>13.400000000000004</v>
      </c>
      <c r="DL33" s="45">
        <f t="shared" si="117"/>
        <v>13</v>
      </c>
      <c r="DM33" s="45">
        <f t="shared" si="118"/>
        <v>0.4000000000000039</v>
      </c>
      <c r="DN33" s="44">
        <f t="shared" si="119"/>
        <v>0.24000000000000235</v>
      </c>
      <c r="DO33" s="45">
        <f t="shared" si="120"/>
        <v>13.240000000000002</v>
      </c>
      <c r="DP33" s="44">
        <f t="shared" si="121"/>
        <v>-15.999999999999773</v>
      </c>
      <c r="DQ33" s="46">
        <f t="shared" si="62"/>
        <v>254.0000000000001</v>
      </c>
      <c r="DR33" s="43">
        <v>543</v>
      </c>
      <c r="DS33" s="44">
        <v>1746</v>
      </c>
      <c r="DT33" s="44">
        <f t="shared" si="63"/>
        <v>5.43</v>
      </c>
      <c r="DU33" s="44">
        <f t="shared" si="64"/>
        <v>5</v>
      </c>
      <c r="DV33" s="44">
        <f t="shared" si="65"/>
        <v>42.99999999999997</v>
      </c>
      <c r="DW33" s="44">
        <f t="shared" si="66"/>
        <v>343</v>
      </c>
      <c r="DX33" s="44">
        <f t="shared" si="67"/>
        <v>1066</v>
      </c>
      <c r="DY33" s="44">
        <f t="shared" si="68"/>
        <v>723</v>
      </c>
      <c r="DZ33" s="45">
        <f t="shared" si="8"/>
        <v>12.05</v>
      </c>
      <c r="EA33" s="45">
        <f t="shared" si="122"/>
        <v>12</v>
      </c>
      <c r="EB33" s="45">
        <f t="shared" si="123"/>
        <v>0.05000000000000071</v>
      </c>
      <c r="EC33" s="44">
        <f t="shared" si="124"/>
        <v>0.030000000000000426</v>
      </c>
      <c r="ED33" s="45">
        <f t="shared" si="125"/>
        <v>12.030000000000001</v>
      </c>
      <c r="EE33" s="44">
        <f t="shared" si="126"/>
        <v>-4</v>
      </c>
      <c r="EF33" s="46">
        <f t="shared" si="69"/>
        <v>172.9999999999999</v>
      </c>
      <c r="EG33" s="43">
        <v>610</v>
      </c>
      <c r="EH33" s="44">
        <v>1651</v>
      </c>
      <c r="EI33" s="44">
        <f t="shared" si="70"/>
        <v>6.1</v>
      </c>
      <c r="EJ33" s="44">
        <f t="shared" si="71"/>
        <v>6</v>
      </c>
      <c r="EK33" s="44">
        <f t="shared" si="72"/>
        <v>9.999999999999964</v>
      </c>
      <c r="EL33" s="44">
        <f t="shared" si="73"/>
        <v>369.99999999999994</v>
      </c>
      <c r="EM33" s="44">
        <f t="shared" si="74"/>
        <v>1011.0000000000001</v>
      </c>
      <c r="EN33" s="44">
        <f t="shared" si="75"/>
        <v>641.0000000000002</v>
      </c>
      <c r="EO33" s="45">
        <f t="shared" si="9"/>
        <v>10.683333333333337</v>
      </c>
      <c r="EP33" s="45">
        <f t="shared" si="127"/>
        <v>10</v>
      </c>
      <c r="EQ33" s="45">
        <f t="shared" si="128"/>
        <v>0.6833333333333371</v>
      </c>
      <c r="ER33" s="44">
        <f t="shared" si="129"/>
        <v>0.41000000000000225</v>
      </c>
      <c r="ES33" s="45">
        <f t="shared" si="130"/>
        <v>10.410000000000002</v>
      </c>
      <c r="ET33" s="44">
        <f t="shared" si="131"/>
        <v>5.000000000000227</v>
      </c>
      <c r="EU33" s="46">
        <f t="shared" si="132"/>
        <v>91.00000000000011</v>
      </c>
      <c r="EV33" s="99">
        <v>700</v>
      </c>
      <c r="EW33" s="100">
        <v>1732</v>
      </c>
      <c r="EX33" s="100">
        <f t="shared" si="76"/>
        <v>7</v>
      </c>
      <c r="EY33" s="100">
        <f t="shared" si="77"/>
        <v>7</v>
      </c>
      <c r="EZ33" s="100">
        <f t="shared" si="78"/>
        <v>0</v>
      </c>
      <c r="FA33" s="100">
        <f t="shared" si="79"/>
        <v>420</v>
      </c>
      <c r="FB33" s="100">
        <f t="shared" si="80"/>
        <v>1052</v>
      </c>
      <c r="FC33" s="100">
        <f t="shared" si="81"/>
        <v>632</v>
      </c>
      <c r="FD33" s="101">
        <f t="shared" si="10"/>
        <v>10.533333333333333</v>
      </c>
      <c r="FE33" s="101">
        <f t="shared" si="133"/>
        <v>10</v>
      </c>
      <c r="FF33" s="101">
        <f t="shared" si="134"/>
        <v>0.5333333333333332</v>
      </c>
      <c r="FG33" s="100">
        <f t="shared" si="135"/>
        <v>0.31999999999999995</v>
      </c>
      <c r="FH33" s="101">
        <f t="shared" si="136"/>
        <v>10.32</v>
      </c>
      <c r="FI33" s="100">
        <f t="shared" si="137"/>
        <v>75</v>
      </c>
      <c r="FJ33" s="102">
        <f t="shared" si="155"/>
        <v>81.99999999999989</v>
      </c>
      <c r="FK33" s="43">
        <v>729</v>
      </c>
      <c r="FL33" s="44">
        <v>1618</v>
      </c>
      <c r="FM33" s="44">
        <f t="shared" si="138"/>
        <v>7.29</v>
      </c>
      <c r="FN33" s="44">
        <f t="shared" si="139"/>
        <v>7</v>
      </c>
      <c r="FO33" s="44">
        <f t="shared" si="140"/>
        <v>29.000000000000004</v>
      </c>
      <c r="FP33" s="44">
        <f t="shared" si="141"/>
        <v>449</v>
      </c>
      <c r="FQ33" s="44">
        <f t="shared" si="142"/>
        <v>978</v>
      </c>
      <c r="FR33" s="44">
        <f t="shared" si="143"/>
        <v>529</v>
      </c>
      <c r="FS33" s="45">
        <f t="shared" si="11"/>
        <v>8.816666666666666</v>
      </c>
      <c r="FT33" s="45">
        <f t="shared" si="144"/>
        <v>8</v>
      </c>
      <c r="FU33" s="45">
        <f t="shared" si="145"/>
        <v>0.8166666666666664</v>
      </c>
      <c r="FV33" s="44">
        <f t="shared" si="146"/>
        <v>0.4899999999999999</v>
      </c>
      <c r="FW33" s="45">
        <f t="shared" si="147"/>
        <v>8.49</v>
      </c>
      <c r="FX33" s="44">
        <f t="shared" si="148"/>
        <v>0</v>
      </c>
      <c r="FY33" s="59">
        <f t="shared" si="156"/>
        <v>-21.000000000000114</v>
      </c>
    </row>
    <row r="34" spans="1:181" ht="13.5">
      <c r="A34" s="31">
        <f t="shared" si="12"/>
        <v>25</v>
      </c>
      <c r="B34" s="44">
        <v>718</v>
      </c>
      <c r="C34" s="44">
        <v>1653</v>
      </c>
      <c r="D34" s="44">
        <f t="shared" si="13"/>
        <v>7.18</v>
      </c>
      <c r="E34" s="44">
        <f t="shared" si="14"/>
        <v>7</v>
      </c>
      <c r="F34" s="44">
        <f t="shared" si="15"/>
        <v>17.99999999999997</v>
      </c>
      <c r="G34" s="44">
        <f t="shared" si="16"/>
        <v>438</v>
      </c>
      <c r="H34" s="44">
        <f t="shared" si="17"/>
        <v>1013.0000000000001</v>
      </c>
      <c r="I34" s="44">
        <f t="shared" si="18"/>
        <v>575.0000000000001</v>
      </c>
      <c r="J34" s="45">
        <f t="shared" si="0"/>
        <v>9.583333333333336</v>
      </c>
      <c r="K34" s="45">
        <f t="shared" si="82"/>
        <v>9</v>
      </c>
      <c r="L34" s="45">
        <f t="shared" si="83"/>
        <v>0.5833333333333357</v>
      </c>
      <c r="M34" s="44">
        <f t="shared" si="84"/>
        <v>0.3500000000000014</v>
      </c>
      <c r="N34" s="45">
        <f t="shared" si="85"/>
        <v>9.350000000000001</v>
      </c>
      <c r="O34" s="44">
        <f t="shared" si="86"/>
        <v>3.0000000000001137</v>
      </c>
      <c r="P34" s="55">
        <f t="shared" si="149"/>
        <v>25</v>
      </c>
      <c r="Q34" s="43">
        <v>625</v>
      </c>
      <c r="R34" s="44">
        <v>1732</v>
      </c>
      <c r="S34" s="44">
        <f t="shared" si="19"/>
        <v>6.25</v>
      </c>
      <c r="T34" s="44">
        <f t="shared" si="20"/>
        <v>6</v>
      </c>
      <c r="U34" s="44">
        <f t="shared" si="21"/>
        <v>25</v>
      </c>
      <c r="V34" s="44">
        <f t="shared" si="22"/>
        <v>385</v>
      </c>
      <c r="W34" s="44">
        <f t="shared" si="23"/>
        <v>1052</v>
      </c>
      <c r="X34" s="44">
        <f t="shared" si="24"/>
        <v>667</v>
      </c>
      <c r="Y34" s="45">
        <f t="shared" si="1"/>
        <v>11.116666666666667</v>
      </c>
      <c r="Z34" s="45">
        <f t="shared" si="87"/>
        <v>11</v>
      </c>
      <c r="AA34" s="45">
        <f t="shared" si="88"/>
        <v>0.11666666666666714</v>
      </c>
      <c r="AB34" s="44">
        <f t="shared" si="89"/>
        <v>0.07000000000000028</v>
      </c>
      <c r="AC34" s="45">
        <f t="shared" si="90"/>
        <v>11.07</v>
      </c>
      <c r="AD34" s="44">
        <f t="shared" si="91"/>
        <v>40.99999999999977</v>
      </c>
      <c r="AE34" s="46">
        <f t="shared" si="150"/>
        <v>116.99999999999989</v>
      </c>
      <c r="AF34" s="43">
        <v>546</v>
      </c>
      <c r="AG34" s="44">
        <v>1812</v>
      </c>
      <c r="AH34" s="44">
        <f t="shared" si="25"/>
        <v>5.46</v>
      </c>
      <c r="AI34" s="44">
        <f t="shared" si="26"/>
        <v>5</v>
      </c>
      <c r="AJ34" s="44">
        <f t="shared" si="27"/>
        <v>46</v>
      </c>
      <c r="AK34" s="44">
        <f t="shared" si="28"/>
        <v>346</v>
      </c>
      <c r="AL34" s="44">
        <f t="shared" si="29"/>
        <v>1092</v>
      </c>
      <c r="AM34" s="44">
        <f t="shared" si="30"/>
        <v>746</v>
      </c>
      <c r="AN34" s="45">
        <f t="shared" si="2"/>
        <v>12.433333333333334</v>
      </c>
      <c r="AO34" s="45">
        <f t="shared" si="92"/>
        <v>12</v>
      </c>
      <c r="AP34" s="45">
        <f t="shared" si="93"/>
        <v>0.43333333333333357</v>
      </c>
      <c r="AQ34" s="44">
        <f t="shared" si="94"/>
        <v>0.2600000000000001</v>
      </c>
      <c r="AR34" s="45">
        <f t="shared" si="95"/>
        <v>12.26</v>
      </c>
      <c r="AS34" s="44">
        <f t="shared" si="96"/>
        <v>3</v>
      </c>
      <c r="AT34" s="46">
        <f t="shared" si="151"/>
        <v>195.9999999999999</v>
      </c>
      <c r="AU34" s="43">
        <v>452</v>
      </c>
      <c r="AV34" s="44">
        <v>1850</v>
      </c>
      <c r="AW34" s="44">
        <f t="shared" si="31"/>
        <v>4.52</v>
      </c>
      <c r="AX34" s="44">
        <f t="shared" si="32"/>
        <v>4</v>
      </c>
      <c r="AY34" s="44">
        <f t="shared" si="33"/>
        <v>51.99999999999996</v>
      </c>
      <c r="AZ34" s="44">
        <f t="shared" si="34"/>
        <v>291.99999999999994</v>
      </c>
      <c r="BA34" s="44">
        <f t="shared" si="35"/>
        <v>1130</v>
      </c>
      <c r="BB34" s="44">
        <f t="shared" si="36"/>
        <v>838</v>
      </c>
      <c r="BC34" s="45">
        <f t="shared" si="3"/>
        <v>13.966666666666667</v>
      </c>
      <c r="BD34" s="45">
        <f t="shared" si="97"/>
        <v>13</v>
      </c>
      <c r="BE34" s="45">
        <f t="shared" si="98"/>
        <v>0.9666666666666668</v>
      </c>
      <c r="BF34" s="44">
        <f t="shared" si="99"/>
        <v>0.5800000000000001</v>
      </c>
      <c r="BG34" s="45">
        <f t="shared" si="100"/>
        <v>13.58</v>
      </c>
      <c r="BH34" s="44">
        <f t="shared" si="101"/>
        <v>10</v>
      </c>
      <c r="BI34" s="46">
        <f t="shared" si="152"/>
        <v>287.9999999999999</v>
      </c>
      <c r="BJ34" s="43">
        <v>416</v>
      </c>
      <c r="BK34" s="44">
        <v>1924</v>
      </c>
      <c r="BL34" s="44">
        <f t="shared" si="37"/>
        <v>4.16</v>
      </c>
      <c r="BM34" s="44">
        <f t="shared" si="38"/>
        <v>4</v>
      </c>
      <c r="BN34" s="44">
        <f t="shared" si="39"/>
        <v>16.000000000000014</v>
      </c>
      <c r="BO34" s="44">
        <f t="shared" si="40"/>
        <v>256</v>
      </c>
      <c r="BP34" s="44">
        <f t="shared" si="41"/>
        <v>1163.9999999999998</v>
      </c>
      <c r="BQ34" s="44">
        <f t="shared" si="42"/>
        <v>907.9999999999998</v>
      </c>
      <c r="BR34" s="45">
        <f t="shared" si="4"/>
        <v>15.13333333333333</v>
      </c>
      <c r="BS34" s="45">
        <f t="shared" si="102"/>
        <v>15</v>
      </c>
      <c r="BT34" s="45">
        <f t="shared" si="103"/>
        <v>0.1333333333333293</v>
      </c>
      <c r="BU34" s="44">
        <f t="shared" si="104"/>
        <v>0.07999999999999759</v>
      </c>
      <c r="BV34" s="45">
        <f t="shared" si="105"/>
        <v>15.079999999999998</v>
      </c>
      <c r="BW34" s="44">
        <f t="shared" si="106"/>
        <v>1.9999999999997726</v>
      </c>
      <c r="BX34" s="46">
        <f t="shared" si="153"/>
        <v>357.99999999999966</v>
      </c>
      <c r="BY34" s="43">
        <v>409</v>
      </c>
      <c r="BZ34" s="44">
        <v>1942</v>
      </c>
      <c r="CA34" s="44">
        <f t="shared" si="43"/>
        <v>4.09</v>
      </c>
      <c r="CB34" s="44">
        <f t="shared" si="44"/>
        <v>4</v>
      </c>
      <c r="CC34" s="44">
        <f t="shared" si="45"/>
        <v>8.999999999999986</v>
      </c>
      <c r="CD34" s="44">
        <f t="shared" si="46"/>
        <v>249</v>
      </c>
      <c r="CE34" s="44">
        <f t="shared" si="47"/>
        <v>1182.0000000000002</v>
      </c>
      <c r="CF34" s="44">
        <f t="shared" si="48"/>
        <v>933.0000000000002</v>
      </c>
      <c r="CG34" s="45">
        <f t="shared" si="5"/>
        <v>15.550000000000004</v>
      </c>
      <c r="CH34" s="45">
        <f t="shared" si="107"/>
        <v>15</v>
      </c>
      <c r="CI34" s="45">
        <f t="shared" si="108"/>
        <v>0.5500000000000043</v>
      </c>
      <c r="CJ34" s="44">
        <f t="shared" si="109"/>
        <v>0.33000000000000257</v>
      </c>
      <c r="CK34" s="45">
        <f t="shared" si="110"/>
        <v>15.330000000000002</v>
      </c>
      <c r="CL34" s="44">
        <f t="shared" si="111"/>
        <v>20.000000000000455</v>
      </c>
      <c r="CM34" s="46">
        <f t="shared" si="49"/>
        <v>383.0000000000001</v>
      </c>
      <c r="CN34" s="43">
        <v>432</v>
      </c>
      <c r="CO34" s="44">
        <v>1911</v>
      </c>
      <c r="CP34" s="44">
        <f t="shared" si="50"/>
        <v>4.32</v>
      </c>
      <c r="CQ34" s="44">
        <f t="shared" si="51"/>
        <v>4</v>
      </c>
      <c r="CR34" s="44">
        <f t="shared" si="52"/>
        <v>32.00000000000003</v>
      </c>
      <c r="CS34" s="44">
        <f t="shared" si="53"/>
        <v>272</v>
      </c>
      <c r="CT34" s="44">
        <f t="shared" si="54"/>
        <v>1151</v>
      </c>
      <c r="CU34" s="44">
        <f t="shared" si="55"/>
        <v>879</v>
      </c>
      <c r="CV34" s="45">
        <f t="shared" si="6"/>
        <v>14.65</v>
      </c>
      <c r="CW34" s="45">
        <f t="shared" si="112"/>
        <v>14</v>
      </c>
      <c r="CX34" s="45">
        <f t="shared" si="113"/>
        <v>0.6500000000000004</v>
      </c>
      <c r="CY34" s="44">
        <f t="shared" si="114"/>
        <v>0.39000000000000024</v>
      </c>
      <c r="CZ34" s="45">
        <f t="shared" si="115"/>
        <v>14.39</v>
      </c>
      <c r="DA34" s="44">
        <f t="shared" si="116"/>
        <v>-17</v>
      </c>
      <c r="DB34" s="46">
        <f t="shared" si="154"/>
        <v>328.9999999999999</v>
      </c>
      <c r="DC34" s="43">
        <v>605</v>
      </c>
      <c r="DD34" s="44">
        <v>1931</v>
      </c>
      <c r="DE34" s="44">
        <f t="shared" si="56"/>
        <v>6.05</v>
      </c>
      <c r="DF34" s="44">
        <f t="shared" si="57"/>
        <v>6</v>
      </c>
      <c r="DG34" s="44">
        <f t="shared" si="58"/>
        <v>4.999999999999982</v>
      </c>
      <c r="DH34" s="44">
        <f t="shared" si="59"/>
        <v>365</v>
      </c>
      <c r="DI34" s="44">
        <f t="shared" si="60"/>
        <v>1170.9999999999998</v>
      </c>
      <c r="DJ34" s="44">
        <f t="shared" si="61"/>
        <v>805.9999999999998</v>
      </c>
      <c r="DK34" s="45">
        <f t="shared" si="7"/>
        <v>13.43333333333333</v>
      </c>
      <c r="DL34" s="45">
        <f t="shared" si="117"/>
        <v>13</v>
      </c>
      <c r="DM34" s="45">
        <f t="shared" si="118"/>
        <v>0.43333333333333</v>
      </c>
      <c r="DN34" s="44">
        <f t="shared" si="119"/>
        <v>0.259999999999998</v>
      </c>
      <c r="DO34" s="45">
        <f t="shared" si="120"/>
        <v>13.259999999999998</v>
      </c>
      <c r="DP34" s="44">
        <f t="shared" si="121"/>
        <v>1.9999999999995453</v>
      </c>
      <c r="DQ34" s="46">
        <f t="shared" si="62"/>
        <v>255.99999999999966</v>
      </c>
      <c r="DR34" s="43">
        <v>537</v>
      </c>
      <c r="DS34" s="44">
        <v>1737</v>
      </c>
      <c r="DT34" s="44">
        <f t="shared" si="63"/>
        <v>5.37</v>
      </c>
      <c r="DU34" s="44">
        <f t="shared" si="64"/>
        <v>5</v>
      </c>
      <c r="DV34" s="44">
        <f t="shared" si="65"/>
        <v>37.000000000000014</v>
      </c>
      <c r="DW34" s="44">
        <f t="shared" si="66"/>
        <v>337</v>
      </c>
      <c r="DX34" s="44">
        <f t="shared" si="67"/>
        <v>1057</v>
      </c>
      <c r="DY34" s="44">
        <f t="shared" si="68"/>
        <v>720</v>
      </c>
      <c r="DZ34" s="45">
        <f t="shared" si="8"/>
        <v>12</v>
      </c>
      <c r="EA34" s="45">
        <f t="shared" si="122"/>
        <v>12</v>
      </c>
      <c r="EB34" s="45">
        <f t="shared" si="123"/>
        <v>0</v>
      </c>
      <c r="EC34" s="44">
        <f t="shared" si="124"/>
        <v>0</v>
      </c>
      <c r="ED34" s="45">
        <f t="shared" si="125"/>
        <v>12</v>
      </c>
      <c r="EE34" s="44">
        <f t="shared" si="126"/>
        <v>-3</v>
      </c>
      <c r="EF34" s="46">
        <f t="shared" si="69"/>
        <v>169.9999999999999</v>
      </c>
      <c r="EG34" s="43">
        <v>621</v>
      </c>
      <c r="EH34" s="44">
        <v>1652</v>
      </c>
      <c r="EI34" s="44">
        <f t="shared" si="70"/>
        <v>6.21</v>
      </c>
      <c r="EJ34" s="44">
        <f t="shared" si="71"/>
        <v>6</v>
      </c>
      <c r="EK34" s="44">
        <f t="shared" si="72"/>
        <v>20.999999999999996</v>
      </c>
      <c r="EL34" s="44">
        <f t="shared" si="73"/>
        <v>381</v>
      </c>
      <c r="EM34" s="44">
        <f t="shared" si="74"/>
        <v>1012</v>
      </c>
      <c r="EN34" s="44">
        <f t="shared" si="75"/>
        <v>631</v>
      </c>
      <c r="EO34" s="45">
        <f t="shared" si="9"/>
        <v>10.516666666666667</v>
      </c>
      <c r="EP34" s="45">
        <f t="shared" si="127"/>
        <v>10</v>
      </c>
      <c r="EQ34" s="45">
        <f t="shared" si="128"/>
        <v>0.5166666666666675</v>
      </c>
      <c r="ER34" s="44">
        <f t="shared" si="129"/>
        <v>0.3100000000000005</v>
      </c>
      <c r="ES34" s="45">
        <f t="shared" si="130"/>
        <v>10.31</v>
      </c>
      <c r="ET34" s="44">
        <f t="shared" si="131"/>
        <v>-10.000000000000227</v>
      </c>
      <c r="EU34" s="46">
        <f t="shared" si="132"/>
        <v>80.99999999999989</v>
      </c>
      <c r="EV34" s="43">
        <v>703</v>
      </c>
      <c r="EW34" s="44">
        <v>1617</v>
      </c>
      <c r="EX34" s="44">
        <f t="shared" si="76"/>
        <v>7.03</v>
      </c>
      <c r="EY34" s="44">
        <f t="shared" si="77"/>
        <v>7</v>
      </c>
      <c r="EZ34" s="44">
        <f t="shared" si="78"/>
        <v>3.000000000000025</v>
      </c>
      <c r="FA34" s="44">
        <f t="shared" si="79"/>
        <v>423</v>
      </c>
      <c r="FB34" s="44">
        <f t="shared" si="80"/>
        <v>977.0000000000002</v>
      </c>
      <c r="FC34" s="44">
        <f t="shared" si="81"/>
        <v>554.0000000000002</v>
      </c>
      <c r="FD34" s="45">
        <f t="shared" si="10"/>
        <v>9.233333333333338</v>
      </c>
      <c r="FE34" s="45">
        <f t="shared" si="133"/>
        <v>9</v>
      </c>
      <c r="FF34" s="45">
        <f t="shared" si="134"/>
        <v>0.23333333333333783</v>
      </c>
      <c r="FG34" s="44">
        <f t="shared" si="135"/>
        <v>0.1400000000000027</v>
      </c>
      <c r="FH34" s="45">
        <f t="shared" si="136"/>
        <v>9.140000000000002</v>
      </c>
      <c r="FI34" s="44">
        <f t="shared" si="137"/>
        <v>-77.99999999999977</v>
      </c>
      <c r="FJ34" s="46">
        <f t="shared" si="155"/>
        <v>4.000000000000114</v>
      </c>
      <c r="FK34" s="111">
        <v>710</v>
      </c>
      <c r="FL34" s="112">
        <v>1621</v>
      </c>
      <c r="FM34" s="112">
        <f t="shared" si="138"/>
        <v>7.1</v>
      </c>
      <c r="FN34" s="112">
        <f t="shared" si="139"/>
        <v>7</v>
      </c>
      <c r="FO34" s="112">
        <f t="shared" si="140"/>
        <v>9.999999999999964</v>
      </c>
      <c r="FP34" s="112">
        <f t="shared" si="141"/>
        <v>429.99999999999994</v>
      </c>
      <c r="FQ34" s="112">
        <f t="shared" si="142"/>
        <v>981.0000000000001</v>
      </c>
      <c r="FR34" s="112">
        <f t="shared" si="143"/>
        <v>551.0000000000002</v>
      </c>
      <c r="FS34" s="113">
        <f t="shared" si="11"/>
        <v>9.183333333333337</v>
      </c>
      <c r="FT34" s="113">
        <f t="shared" si="144"/>
        <v>9</v>
      </c>
      <c r="FU34" s="113">
        <f t="shared" si="145"/>
        <v>0.18333333333333712</v>
      </c>
      <c r="FV34" s="112">
        <f t="shared" si="146"/>
        <v>0.11000000000000228</v>
      </c>
      <c r="FW34" s="113">
        <f t="shared" si="147"/>
        <v>9.110000000000003</v>
      </c>
      <c r="FX34" s="112">
        <f t="shared" si="148"/>
        <v>22.000000000000227</v>
      </c>
      <c r="FY34" s="114">
        <f t="shared" si="156"/>
        <v>1.0000000000001137</v>
      </c>
    </row>
    <row r="35" spans="1:181" ht="13.5">
      <c r="A35" s="31">
        <f t="shared" si="12"/>
        <v>26</v>
      </c>
      <c r="B35" s="99">
        <v>703</v>
      </c>
      <c r="C35" s="100">
        <v>1653</v>
      </c>
      <c r="D35" s="100">
        <f t="shared" si="13"/>
        <v>7.03</v>
      </c>
      <c r="E35" s="100">
        <f t="shared" si="14"/>
        <v>7</v>
      </c>
      <c r="F35" s="100">
        <f t="shared" si="15"/>
        <v>3.000000000000025</v>
      </c>
      <c r="G35" s="100">
        <f t="shared" si="16"/>
        <v>423</v>
      </c>
      <c r="H35" s="100">
        <f t="shared" si="17"/>
        <v>1013.0000000000001</v>
      </c>
      <c r="I35" s="100">
        <f t="shared" si="18"/>
        <v>590.0000000000001</v>
      </c>
      <c r="J35" s="101">
        <f t="shared" si="0"/>
        <v>9.833333333333336</v>
      </c>
      <c r="K35" s="101">
        <f t="shared" si="82"/>
        <v>9</v>
      </c>
      <c r="L35" s="101">
        <f t="shared" si="83"/>
        <v>0.8333333333333357</v>
      </c>
      <c r="M35" s="100">
        <f t="shared" si="84"/>
        <v>0.5000000000000014</v>
      </c>
      <c r="N35" s="101">
        <f t="shared" si="85"/>
        <v>9.500000000000002</v>
      </c>
      <c r="O35" s="100">
        <f t="shared" si="86"/>
        <v>15</v>
      </c>
      <c r="P35" s="102">
        <f t="shared" si="149"/>
        <v>40</v>
      </c>
      <c r="Q35" s="43">
        <v>635</v>
      </c>
      <c r="R35" s="44">
        <v>1737</v>
      </c>
      <c r="S35" s="44">
        <f t="shared" si="19"/>
        <v>6.35</v>
      </c>
      <c r="T35" s="44">
        <f t="shared" si="20"/>
        <v>6</v>
      </c>
      <c r="U35" s="44">
        <f t="shared" si="21"/>
        <v>34.999999999999964</v>
      </c>
      <c r="V35" s="44">
        <f t="shared" si="22"/>
        <v>394.99999999999994</v>
      </c>
      <c r="W35" s="44">
        <f t="shared" si="23"/>
        <v>1057</v>
      </c>
      <c r="X35" s="44">
        <f t="shared" si="24"/>
        <v>662</v>
      </c>
      <c r="Y35" s="45">
        <f t="shared" si="1"/>
        <v>11.033333333333333</v>
      </c>
      <c r="Z35" s="45">
        <f t="shared" si="87"/>
        <v>11</v>
      </c>
      <c r="AA35" s="45">
        <f t="shared" si="88"/>
        <v>0.033333333333333215</v>
      </c>
      <c r="AB35" s="44">
        <f t="shared" si="89"/>
        <v>0.019999999999999928</v>
      </c>
      <c r="AC35" s="45">
        <f t="shared" si="90"/>
        <v>11.02</v>
      </c>
      <c r="AD35" s="44">
        <f t="shared" si="91"/>
        <v>-5</v>
      </c>
      <c r="AE35" s="46">
        <f t="shared" si="150"/>
        <v>111.99999999999989</v>
      </c>
      <c r="AF35" s="43">
        <v>539</v>
      </c>
      <c r="AG35" s="44">
        <v>1804</v>
      </c>
      <c r="AH35" s="44">
        <f t="shared" si="25"/>
        <v>5.39</v>
      </c>
      <c r="AI35" s="44">
        <f t="shared" si="26"/>
        <v>5</v>
      </c>
      <c r="AJ35" s="44">
        <f t="shared" si="27"/>
        <v>38.99999999999997</v>
      </c>
      <c r="AK35" s="44">
        <f t="shared" si="28"/>
        <v>339</v>
      </c>
      <c r="AL35" s="44">
        <f t="shared" si="29"/>
        <v>1084</v>
      </c>
      <c r="AM35" s="44">
        <f t="shared" si="30"/>
        <v>745</v>
      </c>
      <c r="AN35" s="45">
        <f t="shared" si="2"/>
        <v>12.416666666666666</v>
      </c>
      <c r="AO35" s="45">
        <f t="shared" si="92"/>
        <v>12</v>
      </c>
      <c r="AP35" s="45">
        <f t="shared" si="93"/>
        <v>0.4166666666666661</v>
      </c>
      <c r="AQ35" s="44">
        <f t="shared" si="94"/>
        <v>0.24999999999999964</v>
      </c>
      <c r="AR35" s="45">
        <f t="shared" si="95"/>
        <v>12.25</v>
      </c>
      <c r="AS35" s="44">
        <f t="shared" si="96"/>
        <v>-1</v>
      </c>
      <c r="AT35" s="46">
        <f t="shared" si="151"/>
        <v>194.9999999999999</v>
      </c>
      <c r="AU35" s="43">
        <v>451</v>
      </c>
      <c r="AV35" s="44">
        <v>1851</v>
      </c>
      <c r="AW35" s="44">
        <f t="shared" si="31"/>
        <v>4.51</v>
      </c>
      <c r="AX35" s="44">
        <f t="shared" si="32"/>
        <v>4</v>
      </c>
      <c r="AY35" s="44">
        <f t="shared" si="33"/>
        <v>50.99999999999998</v>
      </c>
      <c r="AZ35" s="44">
        <f t="shared" si="34"/>
        <v>291</v>
      </c>
      <c r="BA35" s="44">
        <f t="shared" si="35"/>
        <v>1131.0000000000002</v>
      </c>
      <c r="BB35" s="44">
        <f t="shared" si="36"/>
        <v>840.0000000000002</v>
      </c>
      <c r="BC35" s="45">
        <f t="shared" si="3"/>
        <v>14.000000000000004</v>
      </c>
      <c r="BD35" s="45">
        <f t="shared" si="97"/>
        <v>14</v>
      </c>
      <c r="BE35" s="45">
        <f t="shared" si="98"/>
        <v>3.552713678800501E-15</v>
      </c>
      <c r="BF35" s="44">
        <f t="shared" si="99"/>
        <v>2.1316282072803005E-15</v>
      </c>
      <c r="BG35" s="45">
        <f t="shared" si="100"/>
        <v>14.000000000000002</v>
      </c>
      <c r="BH35" s="44">
        <f t="shared" si="101"/>
        <v>2.0000000000002274</v>
      </c>
      <c r="BI35" s="46">
        <f t="shared" si="152"/>
        <v>290.0000000000001</v>
      </c>
      <c r="BJ35" s="43">
        <v>415</v>
      </c>
      <c r="BK35" s="44">
        <v>1925</v>
      </c>
      <c r="BL35" s="44">
        <f t="shared" si="37"/>
        <v>4.15</v>
      </c>
      <c r="BM35" s="44">
        <f t="shared" si="38"/>
        <v>4</v>
      </c>
      <c r="BN35" s="44">
        <f t="shared" si="39"/>
        <v>15.000000000000036</v>
      </c>
      <c r="BO35" s="44">
        <f t="shared" si="40"/>
        <v>255.00000000000003</v>
      </c>
      <c r="BP35" s="44">
        <f t="shared" si="41"/>
        <v>1165</v>
      </c>
      <c r="BQ35" s="44">
        <f t="shared" si="42"/>
        <v>910</v>
      </c>
      <c r="BR35" s="45">
        <f t="shared" si="4"/>
        <v>15.166666666666666</v>
      </c>
      <c r="BS35" s="45">
        <f t="shared" si="102"/>
        <v>15</v>
      </c>
      <c r="BT35" s="45">
        <f t="shared" si="103"/>
        <v>0.16666666666666607</v>
      </c>
      <c r="BU35" s="44">
        <f t="shared" si="104"/>
        <v>0.09999999999999964</v>
      </c>
      <c r="BV35" s="45">
        <f t="shared" si="105"/>
        <v>15.1</v>
      </c>
      <c r="BW35" s="44">
        <f t="shared" si="106"/>
        <v>2.0000000000002274</v>
      </c>
      <c r="BX35" s="46">
        <f t="shared" si="153"/>
        <v>359.9999999999999</v>
      </c>
      <c r="BY35" s="99">
        <v>534</v>
      </c>
      <c r="BZ35" s="100">
        <v>1931</v>
      </c>
      <c r="CA35" s="100">
        <f t="shared" si="43"/>
        <v>5.34</v>
      </c>
      <c r="CB35" s="100">
        <f t="shared" si="44"/>
        <v>5</v>
      </c>
      <c r="CC35" s="100">
        <f t="shared" si="45"/>
        <v>33.999999999999986</v>
      </c>
      <c r="CD35" s="100">
        <f t="shared" si="46"/>
        <v>334</v>
      </c>
      <c r="CE35" s="100">
        <f t="shared" si="47"/>
        <v>1170.9999999999998</v>
      </c>
      <c r="CF35" s="100">
        <f t="shared" si="48"/>
        <v>836.9999999999998</v>
      </c>
      <c r="CG35" s="101">
        <f t="shared" si="5"/>
        <v>13.949999999999996</v>
      </c>
      <c r="CH35" s="101">
        <f t="shared" si="107"/>
        <v>13</v>
      </c>
      <c r="CI35" s="101">
        <f t="shared" si="108"/>
        <v>0.9499999999999957</v>
      </c>
      <c r="CJ35" s="100">
        <f t="shared" si="109"/>
        <v>0.5699999999999974</v>
      </c>
      <c r="CK35" s="101">
        <f t="shared" si="110"/>
        <v>13.569999999999997</v>
      </c>
      <c r="CL35" s="100">
        <f t="shared" si="111"/>
        <v>-96.00000000000045</v>
      </c>
      <c r="CM35" s="102">
        <f t="shared" si="49"/>
        <v>286.99999999999966</v>
      </c>
      <c r="CN35" s="43">
        <v>433</v>
      </c>
      <c r="CO35" s="44">
        <v>1910</v>
      </c>
      <c r="CP35" s="44">
        <f t="shared" si="50"/>
        <v>4.33</v>
      </c>
      <c r="CQ35" s="44">
        <f t="shared" si="51"/>
        <v>4</v>
      </c>
      <c r="CR35" s="44">
        <f t="shared" si="52"/>
        <v>33.00000000000001</v>
      </c>
      <c r="CS35" s="44">
        <f t="shared" si="53"/>
        <v>273</v>
      </c>
      <c r="CT35" s="44">
        <f t="shared" si="54"/>
        <v>1150.0000000000002</v>
      </c>
      <c r="CU35" s="44">
        <f t="shared" si="55"/>
        <v>877.0000000000002</v>
      </c>
      <c r="CV35" s="45">
        <f t="shared" si="6"/>
        <v>14.61666666666667</v>
      </c>
      <c r="CW35" s="45">
        <f t="shared" si="112"/>
        <v>14</v>
      </c>
      <c r="CX35" s="45">
        <f t="shared" si="113"/>
        <v>0.6166666666666707</v>
      </c>
      <c r="CY35" s="44">
        <f t="shared" si="114"/>
        <v>0.37000000000000244</v>
      </c>
      <c r="CZ35" s="45">
        <f t="shared" si="115"/>
        <v>14.370000000000003</v>
      </c>
      <c r="DA35" s="44">
        <f t="shared" si="116"/>
        <v>-1.9999999999997726</v>
      </c>
      <c r="DB35" s="46">
        <f t="shared" si="154"/>
        <v>327.0000000000001</v>
      </c>
      <c r="DC35" s="99">
        <v>605</v>
      </c>
      <c r="DD35" s="100">
        <v>1929</v>
      </c>
      <c r="DE35" s="100">
        <f t="shared" si="56"/>
        <v>6.05</v>
      </c>
      <c r="DF35" s="100">
        <f t="shared" si="57"/>
        <v>6</v>
      </c>
      <c r="DG35" s="100">
        <f t="shared" si="58"/>
        <v>4.999999999999982</v>
      </c>
      <c r="DH35" s="100">
        <f t="shared" si="59"/>
        <v>365</v>
      </c>
      <c r="DI35" s="100">
        <f t="shared" si="60"/>
        <v>1169</v>
      </c>
      <c r="DJ35" s="100">
        <f t="shared" si="61"/>
        <v>804</v>
      </c>
      <c r="DK35" s="101">
        <f t="shared" si="7"/>
        <v>13.4</v>
      </c>
      <c r="DL35" s="101">
        <f t="shared" si="117"/>
        <v>13</v>
      </c>
      <c r="DM35" s="101">
        <f t="shared" si="118"/>
        <v>0.40000000000000036</v>
      </c>
      <c r="DN35" s="100">
        <f t="shared" si="119"/>
        <v>0.2400000000000002</v>
      </c>
      <c r="DO35" s="101">
        <f t="shared" si="120"/>
        <v>13.24</v>
      </c>
      <c r="DP35" s="100">
        <f t="shared" si="121"/>
        <v>-1.9999999999997726</v>
      </c>
      <c r="DQ35" s="102">
        <f t="shared" si="62"/>
        <v>253.9999999999999</v>
      </c>
      <c r="DR35" s="43">
        <v>538</v>
      </c>
      <c r="DS35" s="44">
        <v>1735</v>
      </c>
      <c r="DT35" s="44">
        <f t="shared" si="63"/>
        <v>5.38</v>
      </c>
      <c r="DU35" s="44">
        <f t="shared" si="64"/>
        <v>5</v>
      </c>
      <c r="DV35" s="44">
        <f t="shared" si="65"/>
        <v>37.999999999999986</v>
      </c>
      <c r="DW35" s="44">
        <f t="shared" si="66"/>
        <v>338</v>
      </c>
      <c r="DX35" s="44">
        <f t="shared" si="67"/>
        <v>1055.0000000000002</v>
      </c>
      <c r="DY35" s="44">
        <f t="shared" si="68"/>
        <v>717.0000000000002</v>
      </c>
      <c r="DZ35" s="45">
        <f t="shared" si="8"/>
        <v>11.950000000000005</v>
      </c>
      <c r="EA35" s="45">
        <f t="shared" si="122"/>
        <v>11</v>
      </c>
      <c r="EB35" s="45">
        <f t="shared" si="123"/>
        <v>0.9500000000000046</v>
      </c>
      <c r="EC35" s="44">
        <f t="shared" si="124"/>
        <v>0.5700000000000027</v>
      </c>
      <c r="ED35" s="45">
        <f t="shared" si="125"/>
        <v>11.570000000000002</v>
      </c>
      <c r="EE35" s="44">
        <f t="shared" si="126"/>
        <v>-2.9999999999997726</v>
      </c>
      <c r="EF35" s="46">
        <f t="shared" si="69"/>
        <v>167.0000000000001</v>
      </c>
      <c r="EG35" s="43">
        <v>623</v>
      </c>
      <c r="EH35" s="44">
        <v>1650</v>
      </c>
      <c r="EI35" s="44">
        <f t="shared" si="70"/>
        <v>6.23</v>
      </c>
      <c r="EJ35" s="44">
        <f t="shared" si="71"/>
        <v>6</v>
      </c>
      <c r="EK35" s="44">
        <f t="shared" si="72"/>
        <v>23.000000000000043</v>
      </c>
      <c r="EL35" s="44">
        <f t="shared" si="73"/>
        <v>383.00000000000006</v>
      </c>
      <c r="EM35" s="44">
        <f t="shared" si="74"/>
        <v>1010</v>
      </c>
      <c r="EN35" s="44">
        <f t="shared" si="75"/>
        <v>627</v>
      </c>
      <c r="EO35" s="45">
        <f t="shared" si="9"/>
        <v>10.45</v>
      </c>
      <c r="EP35" s="45">
        <f t="shared" si="127"/>
        <v>10</v>
      </c>
      <c r="EQ35" s="45">
        <f t="shared" si="128"/>
        <v>0.4499999999999993</v>
      </c>
      <c r="ER35" s="44">
        <f t="shared" si="129"/>
        <v>0.2699999999999996</v>
      </c>
      <c r="ES35" s="45">
        <f t="shared" si="130"/>
        <v>10.27</v>
      </c>
      <c r="ET35" s="44">
        <f t="shared" si="131"/>
        <v>-4</v>
      </c>
      <c r="EU35" s="46">
        <f t="shared" si="132"/>
        <v>76.99999999999989</v>
      </c>
      <c r="EV35" s="43">
        <v>705</v>
      </c>
      <c r="EW35" s="44">
        <v>1616</v>
      </c>
      <c r="EX35" s="44">
        <f t="shared" si="76"/>
        <v>7.05</v>
      </c>
      <c r="EY35" s="44">
        <f t="shared" si="77"/>
        <v>7</v>
      </c>
      <c r="EZ35" s="44">
        <f t="shared" si="78"/>
        <v>4.999999999999982</v>
      </c>
      <c r="FA35" s="44">
        <f t="shared" si="79"/>
        <v>425</v>
      </c>
      <c r="FB35" s="44">
        <f t="shared" si="80"/>
        <v>976</v>
      </c>
      <c r="FC35" s="44">
        <f t="shared" si="81"/>
        <v>551</v>
      </c>
      <c r="FD35" s="45">
        <f t="shared" si="10"/>
        <v>9.183333333333334</v>
      </c>
      <c r="FE35" s="45">
        <f t="shared" si="133"/>
        <v>9</v>
      </c>
      <c r="FF35" s="45">
        <f t="shared" si="134"/>
        <v>0.18333333333333357</v>
      </c>
      <c r="FG35" s="44">
        <f t="shared" si="135"/>
        <v>0.11000000000000014</v>
      </c>
      <c r="FH35" s="45">
        <f t="shared" si="136"/>
        <v>9.11</v>
      </c>
      <c r="FI35" s="44">
        <f t="shared" si="137"/>
        <v>-3.0000000000002274</v>
      </c>
      <c r="FJ35" s="46">
        <f t="shared" si="155"/>
        <v>0.9999999999998863</v>
      </c>
      <c r="FK35" s="43">
        <v>712</v>
      </c>
      <c r="FL35" s="44">
        <v>1624</v>
      </c>
      <c r="FM35" s="44">
        <f t="shared" si="138"/>
        <v>7.12</v>
      </c>
      <c r="FN35" s="44">
        <f t="shared" si="139"/>
        <v>7</v>
      </c>
      <c r="FO35" s="44">
        <f t="shared" si="140"/>
        <v>12.00000000000001</v>
      </c>
      <c r="FP35" s="44">
        <f t="shared" si="141"/>
        <v>432</v>
      </c>
      <c r="FQ35" s="44">
        <f t="shared" si="142"/>
        <v>983.9999999999999</v>
      </c>
      <c r="FR35" s="44">
        <f t="shared" si="143"/>
        <v>551.9999999999999</v>
      </c>
      <c r="FS35" s="45">
        <f t="shared" si="11"/>
        <v>9.199999999999998</v>
      </c>
      <c r="FT35" s="45">
        <f t="shared" si="144"/>
        <v>9</v>
      </c>
      <c r="FU35" s="45">
        <f t="shared" si="145"/>
        <v>0.1999999999999975</v>
      </c>
      <c r="FV35" s="44">
        <f t="shared" si="146"/>
        <v>0.11999999999999851</v>
      </c>
      <c r="FW35" s="45">
        <f t="shared" si="147"/>
        <v>9.12</v>
      </c>
      <c r="FX35" s="44">
        <f t="shared" si="148"/>
        <v>0.9999999999996589</v>
      </c>
      <c r="FY35" s="59">
        <f t="shared" si="156"/>
        <v>1.9999999999997726</v>
      </c>
    </row>
    <row r="36" spans="1:181" ht="13.5">
      <c r="A36" s="31">
        <f t="shared" si="12"/>
        <v>27</v>
      </c>
      <c r="B36" s="44">
        <v>716</v>
      </c>
      <c r="C36" s="44">
        <v>1655</v>
      </c>
      <c r="D36" s="44">
        <f t="shared" si="13"/>
        <v>7.16</v>
      </c>
      <c r="E36" s="44">
        <f t="shared" si="14"/>
        <v>7</v>
      </c>
      <c r="F36" s="44">
        <f t="shared" si="15"/>
        <v>16.000000000000014</v>
      </c>
      <c r="G36" s="44">
        <f t="shared" si="16"/>
        <v>436</v>
      </c>
      <c r="H36" s="44">
        <f t="shared" si="17"/>
        <v>1015.0000000000001</v>
      </c>
      <c r="I36" s="44">
        <f t="shared" si="18"/>
        <v>579.0000000000001</v>
      </c>
      <c r="J36" s="45">
        <f t="shared" si="0"/>
        <v>9.650000000000002</v>
      </c>
      <c r="K36" s="45">
        <f t="shared" si="82"/>
        <v>9</v>
      </c>
      <c r="L36" s="45">
        <f t="shared" si="83"/>
        <v>0.6500000000000021</v>
      </c>
      <c r="M36" s="44">
        <f t="shared" si="84"/>
        <v>0.3900000000000013</v>
      </c>
      <c r="N36" s="45">
        <f t="shared" si="85"/>
        <v>9.39</v>
      </c>
      <c r="O36" s="44">
        <f t="shared" si="86"/>
        <v>-11</v>
      </c>
      <c r="P36" s="55">
        <f t="shared" si="149"/>
        <v>29</v>
      </c>
      <c r="Q36" s="43">
        <v>624</v>
      </c>
      <c r="R36" s="44">
        <v>1733</v>
      </c>
      <c r="S36" s="44">
        <f t="shared" si="19"/>
        <v>6.24</v>
      </c>
      <c r="T36" s="44">
        <f t="shared" si="20"/>
        <v>6</v>
      </c>
      <c r="U36" s="44">
        <f t="shared" si="21"/>
        <v>24.00000000000002</v>
      </c>
      <c r="V36" s="44">
        <f t="shared" si="22"/>
        <v>384</v>
      </c>
      <c r="W36" s="44">
        <f t="shared" si="23"/>
        <v>1052.9999999999998</v>
      </c>
      <c r="X36" s="44">
        <f t="shared" si="24"/>
        <v>668.9999999999998</v>
      </c>
      <c r="Y36" s="45">
        <f t="shared" si="1"/>
        <v>11.149999999999997</v>
      </c>
      <c r="Z36" s="45">
        <f t="shared" si="87"/>
        <v>11</v>
      </c>
      <c r="AA36" s="45">
        <f t="shared" si="88"/>
        <v>0.1499999999999968</v>
      </c>
      <c r="AB36" s="44">
        <f t="shared" si="89"/>
        <v>0.08999999999999808</v>
      </c>
      <c r="AC36" s="45">
        <f t="shared" si="90"/>
        <v>11.089999999999998</v>
      </c>
      <c r="AD36" s="44">
        <f t="shared" si="91"/>
        <v>6.999999999999773</v>
      </c>
      <c r="AE36" s="46">
        <f t="shared" si="150"/>
        <v>118.99999999999966</v>
      </c>
      <c r="AF36" s="43">
        <v>537</v>
      </c>
      <c r="AG36" s="44">
        <v>1807</v>
      </c>
      <c r="AH36" s="44">
        <f t="shared" si="25"/>
        <v>5.37</v>
      </c>
      <c r="AI36" s="44">
        <f t="shared" si="26"/>
        <v>5</v>
      </c>
      <c r="AJ36" s="44">
        <f t="shared" si="27"/>
        <v>37.000000000000014</v>
      </c>
      <c r="AK36" s="44">
        <f t="shared" si="28"/>
        <v>337</v>
      </c>
      <c r="AL36" s="44">
        <f t="shared" si="29"/>
        <v>1087</v>
      </c>
      <c r="AM36" s="44">
        <f t="shared" si="30"/>
        <v>750</v>
      </c>
      <c r="AN36" s="45">
        <f t="shared" si="2"/>
        <v>12.5</v>
      </c>
      <c r="AO36" s="45">
        <f t="shared" si="92"/>
        <v>12</v>
      </c>
      <c r="AP36" s="45">
        <f t="shared" si="93"/>
        <v>0.5</v>
      </c>
      <c r="AQ36" s="44">
        <f t="shared" si="94"/>
        <v>0.3</v>
      </c>
      <c r="AR36" s="45">
        <f t="shared" si="95"/>
        <v>12.3</v>
      </c>
      <c r="AS36" s="44">
        <f t="shared" si="96"/>
        <v>5</v>
      </c>
      <c r="AT36" s="46">
        <f t="shared" si="151"/>
        <v>199.9999999999999</v>
      </c>
      <c r="AU36" s="43">
        <v>449</v>
      </c>
      <c r="AV36" s="44">
        <v>1853</v>
      </c>
      <c r="AW36" s="44">
        <f t="shared" si="31"/>
        <v>4.49</v>
      </c>
      <c r="AX36" s="44">
        <f t="shared" si="32"/>
        <v>4</v>
      </c>
      <c r="AY36" s="44">
        <f t="shared" si="33"/>
        <v>49.00000000000002</v>
      </c>
      <c r="AZ36" s="44">
        <f t="shared" si="34"/>
        <v>289</v>
      </c>
      <c r="BA36" s="44">
        <f t="shared" si="35"/>
        <v>1133</v>
      </c>
      <c r="BB36" s="44">
        <f t="shared" si="36"/>
        <v>844</v>
      </c>
      <c r="BC36" s="45">
        <f t="shared" si="3"/>
        <v>14.066666666666666</v>
      </c>
      <c r="BD36" s="45">
        <f t="shared" si="97"/>
        <v>14</v>
      </c>
      <c r="BE36" s="45">
        <f t="shared" si="98"/>
        <v>0.06666666666666643</v>
      </c>
      <c r="BF36" s="44">
        <f t="shared" si="99"/>
        <v>0.039999999999999855</v>
      </c>
      <c r="BG36" s="45">
        <f t="shared" si="100"/>
        <v>14.04</v>
      </c>
      <c r="BH36" s="44">
        <f t="shared" si="101"/>
        <v>3.9999999999997726</v>
      </c>
      <c r="BI36" s="46">
        <f t="shared" si="152"/>
        <v>293.9999999999999</v>
      </c>
      <c r="BJ36" s="43">
        <v>414</v>
      </c>
      <c r="BK36" s="44">
        <v>1926</v>
      </c>
      <c r="BL36" s="44">
        <f t="shared" si="37"/>
        <v>4.14</v>
      </c>
      <c r="BM36" s="44">
        <f t="shared" si="38"/>
        <v>4</v>
      </c>
      <c r="BN36" s="44">
        <f t="shared" si="39"/>
        <v>13.999999999999968</v>
      </c>
      <c r="BO36" s="44">
        <f t="shared" si="40"/>
        <v>253.99999999999997</v>
      </c>
      <c r="BP36" s="44">
        <f t="shared" si="41"/>
        <v>1166.0000000000002</v>
      </c>
      <c r="BQ36" s="44">
        <f t="shared" si="42"/>
        <v>912.0000000000002</v>
      </c>
      <c r="BR36" s="45">
        <f t="shared" si="4"/>
        <v>15.200000000000005</v>
      </c>
      <c r="BS36" s="45">
        <f t="shared" si="102"/>
        <v>15</v>
      </c>
      <c r="BT36" s="45">
        <f t="shared" si="103"/>
        <v>0.20000000000000462</v>
      </c>
      <c r="BU36" s="44">
        <f t="shared" si="104"/>
        <v>0.12000000000000277</v>
      </c>
      <c r="BV36" s="45">
        <f t="shared" si="105"/>
        <v>15.120000000000003</v>
      </c>
      <c r="BW36" s="44">
        <f t="shared" si="106"/>
        <v>2.0000000000002274</v>
      </c>
      <c r="BX36" s="46">
        <f t="shared" si="153"/>
        <v>362.0000000000001</v>
      </c>
      <c r="BY36" s="43">
        <v>548</v>
      </c>
      <c r="BZ36" s="44">
        <v>1924</v>
      </c>
      <c r="CA36" s="44">
        <f t="shared" si="43"/>
        <v>5.48</v>
      </c>
      <c r="CB36" s="44">
        <f t="shared" si="44"/>
        <v>5</v>
      </c>
      <c r="CC36" s="44">
        <f t="shared" si="45"/>
        <v>48.00000000000004</v>
      </c>
      <c r="CD36" s="44">
        <f t="shared" si="46"/>
        <v>348.00000000000006</v>
      </c>
      <c r="CE36" s="44">
        <f t="shared" si="47"/>
        <v>1163.9999999999998</v>
      </c>
      <c r="CF36" s="44">
        <f t="shared" si="48"/>
        <v>815.9999999999998</v>
      </c>
      <c r="CG36" s="45">
        <f t="shared" si="5"/>
        <v>13.599999999999996</v>
      </c>
      <c r="CH36" s="45">
        <f t="shared" si="107"/>
        <v>13</v>
      </c>
      <c r="CI36" s="45">
        <f t="shared" si="108"/>
        <v>0.5999999999999961</v>
      </c>
      <c r="CJ36" s="44">
        <f t="shared" si="109"/>
        <v>0.35999999999999766</v>
      </c>
      <c r="CK36" s="45">
        <f t="shared" si="110"/>
        <v>13.359999999999998</v>
      </c>
      <c r="CL36" s="44">
        <f t="shared" si="111"/>
        <v>-21</v>
      </c>
      <c r="CM36" s="46">
        <f t="shared" si="49"/>
        <v>265.99999999999966</v>
      </c>
      <c r="CN36" s="43">
        <v>434</v>
      </c>
      <c r="CO36" s="44">
        <v>1924</v>
      </c>
      <c r="CP36" s="44">
        <f t="shared" si="50"/>
        <v>4.34</v>
      </c>
      <c r="CQ36" s="44">
        <f t="shared" si="51"/>
        <v>4</v>
      </c>
      <c r="CR36" s="44">
        <f t="shared" si="52"/>
        <v>33.999999999999986</v>
      </c>
      <c r="CS36" s="44">
        <f t="shared" si="53"/>
        <v>274</v>
      </c>
      <c r="CT36" s="44">
        <f t="shared" si="54"/>
        <v>1163.9999999999998</v>
      </c>
      <c r="CU36" s="44">
        <f t="shared" si="55"/>
        <v>889.9999999999998</v>
      </c>
      <c r="CV36" s="45">
        <f t="shared" si="6"/>
        <v>14.83333333333333</v>
      </c>
      <c r="CW36" s="45">
        <f t="shared" si="112"/>
        <v>14</v>
      </c>
      <c r="CX36" s="45">
        <f t="shared" si="113"/>
        <v>0.8333333333333304</v>
      </c>
      <c r="CY36" s="44">
        <f t="shared" si="114"/>
        <v>0.4999999999999982</v>
      </c>
      <c r="CZ36" s="45">
        <f t="shared" si="115"/>
        <v>14.499999999999998</v>
      </c>
      <c r="DA36" s="44">
        <f t="shared" si="116"/>
        <v>12.999999999999545</v>
      </c>
      <c r="DB36" s="46">
        <f t="shared" si="154"/>
        <v>339.99999999999966</v>
      </c>
      <c r="DC36" s="43">
        <v>510</v>
      </c>
      <c r="DD36" s="44">
        <v>1838</v>
      </c>
      <c r="DE36" s="44">
        <f t="shared" si="56"/>
        <v>5.1</v>
      </c>
      <c r="DF36" s="44">
        <f t="shared" si="57"/>
        <v>5</v>
      </c>
      <c r="DG36" s="44">
        <f t="shared" si="58"/>
        <v>9.999999999999964</v>
      </c>
      <c r="DH36" s="44">
        <f t="shared" si="59"/>
        <v>309.99999999999994</v>
      </c>
      <c r="DI36" s="44">
        <f t="shared" si="60"/>
        <v>1118</v>
      </c>
      <c r="DJ36" s="44">
        <f t="shared" si="61"/>
        <v>808</v>
      </c>
      <c r="DK36" s="45">
        <f t="shared" si="7"/>
        <v>13.466666666666667</v>
      </c>
      <c r="DL36" s="45">
        <f t="shared" si="117"/>
        <v>13</v>
      </c>
      <c r="DM36" s="45">
        <f t="shared" si="118"/>
        <v>0.4666666666666668</v>
      </c>
      <c r="DN36" s="44">
        <f t="shared" si="119"/>
        <v>0.2800000000000001</v>
      </c>
      <c r="DO36" s="45">
        <f t="shared" si="120"/>
        <v>13.28</v>
      </c>
      <c r="DP36" s="44">
        <f t="shared" si="121"/>
        <v>4</v>
      </c>
      <c r="DQ36" s="46">
        <f t="shared" si="62"/>
        <v>257.9999999999999</v>
      </c>
      <c r="DR36" s="43">
        <v>539</v>
      </c>
      <c r="DS36" s="44">
        <v>1733</v>
      </c>
      <c r="DT36" s="44">
        <f t="shared" si="63"/>
        <v>5.39</v>
      </c>
      <c r="DU36" s="44">
        <f t="shared" si="64"/>
        <v>5</v>
      </c>
      <c r="DV36" s="44">
        <f t="shared" si="65"/>
        <v>38.99999999999997</v>
      </c>
      <c r="DW36" s="44">
        <f t="shared" si="66"/>
        <v>339</v>
      </c>
      <c r="DX36" s="44">
        <f t="shared" si="67"/>
        <v>1052.9999999999998</v>
      </c>
      <c r="DY36" s="44">
        <f t="shared" si="68"/>
        <v>713.9999999999998</v>
      </c>
      <c r="DZ36" s="45">
        <f t="shared" si="8"/>
        <v>11.899999999999997</v>
      </c>
      <c r="EA36" s="45">
        <f t="shared" si="122"/>
        <v>11</v>
      </c>
      <c r="EB36" s="45">
        <f t="shared" si="123"/>
        <v>0.8999999999999968</v>
      </c>
      <c r="EC36" s="44">
        <f t="shared" si="124"/>
        <v>0.539999999999998</v>
      </c>
      <c r="ED36" s="45">
        <f t="shared" si="125"/>
        <v>11.539999999999997</v>
      </c>
      <c r="EE36" s="44">
        <f t="shared" si="126"/>
        <v>-3.0000000000004547</v>
      </c>
      <c r="EF36" s="46">
        <f t="shared" si="69"/>
        <v>163.99999999999966</v>
      </c>
      <c r="EG36" s="43">
        <v>611</v>
      </c>
      <c r="EH36" s="44">
        <v>1647</v>
      </c>
      <c r="EI36" s="44">
        <f t="shared" si="70"/>
        <v>6.11</v>
      </c>
      <c r="EJ36" s="44">
        <f t="shared" si="71"/>
        <v>6</v>
      </c>
      <c r="EK36" s="44">
        <f t="shared" si="72"/>
        <v>11.000000000000032</v>
      </c>
      <c r="EL36" s="44">
        <f t="shared" si="73"/>
        <v>371.00000000000006</v>
      </c>
      <c r="EM36" s="44">
        <f t="shared" si="74"/>
        <v>1006.9999999999999</v>
      </c>
      <c r="EN36" s="44">
        <f t="shared" si="75"/>
        <v>635.9999999999998</v>
      </c>
      <c r="EO36" s="45">
        <f t="shared" si="9"/>
        <v>10.599999999999996</v>
      </c>
      <c r="EP36" s="45">
        <f t="shared" si="127"/>
        <v>10</v>
      </c>
      <c r="EQ36" s="45">
        <f t="shared" si="128"/>
        <v>0.5999999999999961</v>
      </c>
      <c r="ER36" s="44">
        <f t="shared" si="129"/>
        <v>0.35999999999999766</v>
      </c>
      <c r="ES36" s="45">
        <f t="shared" si="130"/>
        <v>10.359999999999998</v>
      </c>
      <c r="ET36" s="44">
        <f t="shared" si="131"/>
        <v>8.999999999999773</v>
      </c>
      <c r="EU36" s="46">
        <f t="shared" si="132"/>
        <v>85.99999999999966</v>
      </c>
      <c r="EV36" s="43">
        <v>706</v>
      </c>
      <c r="EW36" s="44">
        <v>1616</v>
      </c>
      <c r="EX36" s="44">
        <f t="shared" si="76"/>
        <v>7.06</v>
      </c>
      <c r="EY36" s="44">
        <f t="shared" si="77"/>
        <v>7</v>
      </c>
      <c r="EZ36" s="44">
        <f t="shared" si="78"/>
        <v>5.999999999999961</v>
      </c>
      <c r="FA36" s="44">
        <f t="shared" si="79"/>
        <v>425.99999999999994</v>
      </c>
      <c r="FB36" s="44">
        <f t="shared" si="80"/>
        <v>976</v>
      </c>
      <c r="FC36" s="44">
        <f t="shared" si="81"/>
        <v>550</v>
      </c>
      <c r="FD36" s="45">
        <f t="shared" si="10"/>
        <v>9.166666666666666</v>
      </c>
      <c r="FE36" s="45">
        <f t="shared" si="133"/>
        <v>9</v>
      </c>
      <c r="FF36" s="45">
        <f t="shared" si="134"/>
        <v>0.16666666666666607</v>
      </c>
      <c r="FG36" s="44">
        <f t="shared" si="135"/>
        <v>0.09999999999999964</v>
      </c>
      <c r="FH36" s="45">
        <f t="shared" si="136"/>
        <v>9.1</v>
      </c>
      <c r="FI36" s="44">
        <f t="shared" si="137"/>
        <v>-1</v>
      </c>
      <c r="FJ36" s="46">
        <f t="shared" si="155"/>
        <v>0</v>
      </c>
      <c r="FK36" s="43">
        <v>715</v>
      </c>
      <c r="FL36" s="44">
        <v>1620</v>
      </c>
      <c r="FM36" s="44">
        <f t="shared" si="138"/>
        <v>7.15</v>
      </c>
      <c r="FN36" s="44">
        <f t="shared" si="139"/>
        <v>7</v>
      </c>
      <c r="FO36" s="44">
        <f t="shared" si="140"/>
        <v>15.000000000000036</v>
      </c>
      <c r="FP36" s="44">
        <f t="shared" si="141"/>
        <v>435.00000000000006</v>
      </c>
      <c r="FQ36" s="44">
        <f t="shared" si="142"/>
        <v>979.9999999999999</v>
      </c>
      <c r="FR36" s="44">
        <f t="shared" si="143"/>
        <v>544.9999999999998</v>
      </c>
      <c r="FS36" s="45">
        <f t="shared" si="11"/>
        <v>9.08333333333333</v>
      </c>
      <c r="FT36" s="45">
        <f t="shared" si="144"/>
        <v>9</v>
      </c>
      <c r="FU36" s="45">
        <f t="shared" si="145"/>
        <v>0.08333333333333037</v>
      </c>
      <c r="FV36" s="44">
        <f t="shared" si="146"/>
        <v>0.049999999999998226</v>
      </c>
      <c r="FW36" s="45">
        <f t="shared" si="147"/>
        <v>9.049999999999999</v>
      </c>
      <c r="FX36" s="44">
        <f t="shared" si="148"/>
        <v>-7.000000000000114</v>
      </c>
      <c r="FY36" s="59">
        <f t="shared" si="156"/>
        <v>-5.000000000000341</v>
      </c>
    </row>
    <row r="37" spans="1:181" ht="13.5">
      <c r="A37" s="31">
        <f t="shared" si="12"/>
        <v>28</v>
      </c>
      <c r="B37" s="44">
        <v>704</v>
      </c>
      <c r="C37" s="44">
        <v>1655</v>
      </c>
      <c r="D37" s="44">
        <f t="shared" si="13"/>
        <v>7.04</v>
      </c>
      <c r="E37" s="44">
        <f t="shared" si="14"/>
        <v>7</v>
      </c>
      <c r="F37" s="44">
        <f t="shared" si="15"/>
        <v>4.0000000000000036</v>
      </c>
      <c r="G37" s="44">
        <f t="shared" si="16"/>
        <v>424</v>
      </c>
      <c r="H37" s="44">
        <f t="shared" si="17"/>
        <v>1015.0000000000001</v>
      </c>
      <c r="I37" s="44">
        <f t="shared" si="18"/>
        <v>591.0000000000001</v>
      </c>
      <c r="J37" s="45">
        <f t="shared" si="0"/>
        <v>9.850000000000001</v>
      </c>
      <c r="K37" s="45">
        <f t="shared" si="82"/>
        <v>9</v>
      </c>
      <c r="L37" s="45">
        <f t="shared" si="83"/>
        <v>0.8500000000000014</v>
      </c>
      <c r="M37" s="44">
        <f t="shared" si="84"/>
        <v>0.5100000000000009</v>
      </c>
      <c r="N37" s="45">
        <f t="shared" si="85"/>
        <v>9.510000000000002</v>
      </c>
      <c r="O37" s="44">
        <f t="shared" si="86"/>
        <v>12</v>
      </c>
      <c r="P37" s="55">
        <f t="shared" si="149"/>
        <v>41</v>
      </c>
      <c r="Q37" s="43">
        <v>633</v>
      </c>
      <c r="R37" s="44">
        <v>1739</v>
      </c>
      <c r="S37" s="44">
        <f t="shared" si="19"/>
        <v>6.33</v>
      </c>
      <c r="T37" s="44">
        <f t="shared" si="20"/>
        <v>6</v>
      </c>
      <c r="U37" s="44">
        <f t="shared" si="21"/>
        <v>33.00000000000001</v>
      </c>
      <c r="V37" s="44">
        <f t="shared" si="22"/>
        <v>393</v>
      </c>
      <c r="W37" s="44">
        <f t="shared" si="23"/>
        <v>1059</v>
      </c>
      <c r="X37" s="44">
        <f t="shared" si="24"/>
        <v>666</v>
      </c>
      <c r="Y37" s="45">
        <f t="shared" si="1"/>
        <v>11.1</v>
      </c>
      <c r="Z37" s="45">
        <f t="shared" si="87"/>
        <v>11</v>
      </c>
      <c r="AA37" s="45">
        <f t="shared" si="88"/>
        <v>0.09999999999999964</v>
      </c>
      <c r="AB37" s="44">
        <f t="shared" si="89"/>
        <v>0.05999999999999979</v>
      </c>
      <c r="AC37" s="45">
        <f t="shared" si="90"/>
        <v>11.06</v>
      </c>
      <c r="AD37" s="44">
        <f t="shared" si="91"/>
        <v>-2.9999999999997726</v>
      </c>
      <c r="AE37" s="46">
        <f t="shared" si="150"/>
        <v>115.99999999999989</v>
      </c>
      <c r="AF37" s="43">
        <v>541</v>
      </c>
      <c r="AG37" s="44">
        <v>1816</v>
      </c>
      <c r="AH37" s="44">
        <f t="shared" si="25"/>
        <v>5.41</v>
      </c>
      <c r="AI37" s="44">
        <f t="shared" si="26"/>
        <v>5</v>
      </c>
      <c r="AJ37" s="44">
        <f t="shared" si="27"/>
        <v>41.000000000000014</v>
      </c>
      <c r="AK37" s="44">
        <f t="shared" si="28"/>
        <v>341</v>
      </c>
      <c r="AL37" s="44">
        <f t="shared" si="29"/>
        <v>1096</v>
      </c>
      <c r="AM37" s="44">
        <f t="shared" si="30"/>
        <v>755</v>
      </c>
      <c r="AN37" s="45">
        <f t="shared" si="2"/>
        <v>12.583333333333334</v>
      </c>
      <c r="AO37" s="45">
        <f t="shared" si="92"/>
        <v>12</v>
      </c>
      <c r="AP37" s="45">
        <f t="shared" si="93"/>
        <v>0.5833333333333339</v>
      </c>
      <c r="AQ37" s="44">
        <f t="shared" si="94"/>
        <v>0.35000000000000037</v>
      </c>
      <c r="AR37" s="45">
        <f t="shared" si="95"/>
        <v>12.35</v>
      </c>
      <c r="AS37" s="44">
        <f t="shared" si="96"/>
        <v>5</v>
      </c>
      <c r="AT37" s="46">
        <f t="shared" si="151"/>
        <v>204.9999999999999</v>
      </c>
      <c r="AU37" s="43">
        <v>446</v>
      </c>
      <c r="AV37" s="44">
        <v>1840</v>
      </c>
      <c r="AW37" s="44">
        <f t="shared" si="31"/>
        <v>4.46</v>
      </c>
      <c r="AX37" s="44">
        <f t="shared" si="32"/>
        <v>4</v>
      </c>
      <c r="AY37" s="44">
        <f t="shared" si="33"/>
        <v>46</v>
      </c>
      <c r="AZ37" s="44">
        <f t="shared" si="34"/>
        <v>286</v>
      </c>
      <c r="BA37" s="44">
        <f t="shared" si="35"/>
        <v>1119.9999999999998</v>
      </c>
      <c r="BB37" s="44">
        <f t="shared" si="36"/>
        <v>833.9999999999998</v>
      </c>
      <c r="BC37" s="45">
        <f t="shared" si="3"/>
        <v>13.899999999999997</v>
      </c>
      <c r="BD37" s="45">
        <f t="shared" si="97"/>
        <v>13</v>
      </c>
      <c r="BE37" s="45">
        <f t="shared" si="98"/>
        <v>0.8999999999999968</v>
      </c>
      <c r="BF37" s="44">
        <f t="shared" si="99"/>
        <v>0.539999999999998</v>
      </c>
      <c r="BG37" s="45">
        <f t="shared" si="100"/>
        <v>13.539999999999997</v>
      </c>
      <c r="BH37" s="44">
        <f t="shared" si="101"/>
        <v>-10.000000000000227</v>
      </c>
      <c r="BI37" s="46">
        <f t="shared" si="152"/>
        <v>283.99999999999966</v>
      </c>
      <c r="BJ37" s="43">
        <v>414</v>
      </c>
      <c r="BK37" s="44">
        <v>1927</v>
      </c>
      <c r="BL37" s="44">
        <f t="shared" si="37"/>
        <v>4.14</v>
      </c>
      <c r="BM37" s="44">
        <f t="shared" si="38"/>
        <v>4</v>
      </c>
      <c r="BN37" s="44">
        <f t="shared" si="39"/>
        <v>13.999999999999968</v>
      </c>
      <c r="BO37" s="44">
        <f t="shared" si="40"/>
        <v>253.99999999999997</v>
      </c>
      <c r="BP37" s="44">
        <f t="shared" si="41"/>
        <v>1167</v>
      </c>
      <c r="BQ37" s="44">
        <f t="shared" si="42"/>
        <v>913</v>
      </c>
      <c r="BR37" s="45">
        <f t="shared" si="4"/>
        <v>15.216666666666667</v>
      </c>
      <c r="BS37" s="45">
        <f t="shared" si="102"/>
        <v>15</v>
      </c>
      <c r="BT37" s="45">
        <f t="shared" si="103"/>
        <v>0.21666666666666679</v>
      </c>
      <c r="BU37" s="44">
        <f t="shared" si="104"/>
        <v>0.13000000000000006</v>
      </c>
      <c r="BV37" s="45">
        <f t="shared" si="105"/>
        <v>15.13</v>
      </c>
      <c r="BW37" s="44">
        <f t="shared" si="106"/>
        <v>0.9999999999997726</v>
      </c>
      <c r="BX37" s="46">
        <f t="shared" si="153"/>
        <v>362.9999999999999</v>
      </c>
      <c r="BY37" s="30">
        <v>411</v>
      </c>
      <c r="BZ37" s="28">
        <v>1942</v>
      </c>
      <c r="CA37" s="28">
        <f t="shared" si="43"/>
        <v>4.11</v>
      </c>
      <c r="CB37" s="28">
        <f t="shared" si="44"/>
        <v>4</v>
      </c>
      <c r="CC37" s="28">
        <f t="shared" si="45"/>
        <v>11.000000000000032</v>
      </c>
      <c r="CD37" s="28">
        <f t="shared" si="46"/>
        <v>251.00000000000003</v>
      </c>
      <c r="CE37" s="28">
        <f t="shared" si="47"/>
        <v>1182.0000000000002</v>
      </c>
      <c r="CF37" s="28">
        <f t="shared" si="48"/>
        <v>931.0000000000002</v>
      </c>
      <c r="CG37" s="29">
        <f t="shared" si="5"/>
        <v>15.516666666666671</v>
      </c>
      <c r="CH37" s="29">
        <f t="shared" si="107"/>
        <v>15</v>
      </c>
      <c r="CI37" s="29">
        <f t="shared" si="108"/>
        <v>0.516666666666671</v>
      </c>
      <c r="CJ37" s="28">
        <f t="shared" si="109"/>
        <v>0.3100000000000026</v>
      </c>
      <c r="CK37" s="45">
        <f t="shared" si="110"/>
        <v>15.310000000000002</v>
      </c>
      <c r="CL37" s="28">
        <f t="shared" si="111"/>
        <v>115.00000000000045</v>
      </c>
      <c r="CM37" s="26">
        <f t="shared" si="49"/>
        <v>381.0000000000001</v>
      </c>
      <c r="CN37" s="30">
        <v>436</v>
      </c>
      <c r="CO37" s="28">
        <v>1923</v>
      </c>
      <c r="CP37" s="28">
        <f t="shared" si="50"/>
        <v>4.36</v>
      </c>
      <c r="CQ37" s="28">
        <f t="shared" si="51"/>
        <v>4</v>
      </c>
      <c r="CR37" s="28">
        <f t="shared" si="52"/>
        <v>36.00000000000003</v>
      </c>
      <c r="CS37" s="28">
        <f t="shared" si="53"/>
        <v>276</v>
      </c>
      <c r="CT37" s="28">
        <f t="shared" si="54"/>
        <v>1163</v>
      </c>
      <c r="CU37" s="28">
        <f t="shared" si="55"/>
        <v>887</v>
      </c>
      <c r="CV37" s="29">
        <f t="shared" si="6"/>
        <v>14.783333333333333</v>
      </c>
      <c r="CW37" s="29">
        <f t="shared" si="112"/>
        <v>14</v>
      </c>
      <c r="CX37" s="29">
        <f t="shared" si="113"/>
        <v>0.7833333333333332</v>
      </c>
      <c r="CY37" s="28">
        <f t="shared" si="114"/>
        <v>0.4699999999999999</v>
      </c>
      <c r="CZ37" s="45">
        <f t="shared" si="115"/>
        <v>14.47</v>
      </c>
      <c r="DA37" s="44">
        <f t="shared" si="116"/>
        <v>-2.9999999999997726</v>
      </c>
      <c r="DB37" s="46">
        <f t="shared" si="154"/>
        <v>336.9999999999999</v>
      </c>
      <c r="DC37" s="43">
        <v>511</v>
      </c>
      <c r="DD37" s="44">
        <v>1836</v>
      </c>
      <c r="DE37" s="44">
        <f t="shared" si="56"/>
        <v>5.11</v>
      </c>
      <c r="DF37" s="44">
        <f t="shared" si="57"/>
        <v>5</v>
      </c>
      <c r="DG37" s="44">
        <f t="shared" si="58"/>
        <v>11.000000000000032</v>
      </c>
      <c r="DH37" s="44">
        <f t="shared" si="59"/>
        <v>311.00000000000006</v>
      </c>
      <c r="DI37" s="44">
        <f t="shared" si="60"/>
        <v>1116</v>
      </c>
      <c r="DJ37" s="44">
        <f t="shared" si="61"/>
        <v>805</v>
      </c>
      <c r="DK37" s="45">
        <f t="shared" si="7"/>
        <v>13.416666666666666</v>
      </c>
      <c r="DL37" s="45">
        <f t="shared" si="117"/>
        <v>13</v>
      </c>
      <c r="DM37" s="45">
        <f t="shared" si="118"/>
        <v>0.4166666666666661</v>
      </c>
      <c r="DN37" s="44">
        <f t="shared" si="119"/>
        <v>0.24999999999999964</v>
      </c>
      <c r="DO37" s="45">
        <f t="shared" si="120"/>
        <v>13.25</v>
      </c>
      <c r="DP37" s="44">
        <f t="shared" si="121"/>
        <v>-3</v>
      </c>
      <c r="DQ37" s="46">
        <f t="shared" si="62"/>
        <v>254.9999999999999</v>
      </c>
      <c r="DR37" s="43">
        <v>539</v>
      </c>
      <c r="DS37" s="44">
        <v>1733</v>
      </c>
      <c r="DT37" s="44">
        <f t="shared" si="63"/>
        <v>5.39</v>
      </c>
      <c r="DU37" s="44">
        <f t="shared" si="64"/>
        <v>5</v>
      </c>
      <c r="DV37" s="44">
        <f t="shared" si="65"/>
        <v>38.99999999999997</v>
      </c>
      <c r="DW37" s="44">
        <f t="shared" si="66"/>
        <v>339</v>
      </c>
      <c r="DX37" s="44">
        <f t="shared" si="67"/>
        <v>1052.9999999999998</v>
      </c>
      <c r="DY37" s="44">
        <f t="shared" si="68"/>
        <v>713.9999999999998</v>
      </c>
      <c r="DZ37" s="45">
        <f t="shared" si="8"/>
        <v>11.899999999999997</v>
      </c>
      <c r="EA37" s="45">
        <f t="shared" si="122"/>
        <v>11</v>
      </c>
      <c r="EB37" s="45">
        <f t="shared" si="123"/>
        <v>0.8999999999999968</v>
      </c>
      <c r="EC37" s="44">
        <f t="shared" si="124"/>
        <v>0.539999999999998</v>
      </c>
      <c r="ED37" s="45">
        <f t="shared" si="125"/>
        <v>11.539999999999997</v>
      </c>
      <c r="EE37" s="44">
        <f t="shared" si="126"/>
        <v>0</v>
      </c>
      <c r="EF37" s="46">
        <f t="shared" si="69"/>
        <v>163.99999999999966</v>
      </c>
      <c r="EG37" s="43">
        <v>615</v>
      </c>
      <c r="EH37" s="44">
        <v>1646</v>
      </c>
      <c r="EI37" s="44">
        <f t="shared" si="70"/>
        <v>6.15</v>
      </c>
      <c r="EJ37" s="44">
        <f t="shared" si="71"/>
        <v>6</v>
      </c>
      <c r="EK37" s="44">
        <f t="shared" si="72"/>
        <v>15.000000000000036</v>
      </c>
      <c r="EL37" s="44">
        <f t="shared" si="73"/>
        <v>375.00000000000006</v>
      </c>
      <c r="EM37" s="44">
        <f t="shared" si="74"/>
        <v>1006.0000000000001</v>
      </c>
      <c r="EN37" s="44">
        <f t="shared" si="75"/>
        <v>631</v>
      </c>
      <c r="EO37" s="45">
        <f t="shared" si="9"/>
        <v>10.516666666666667</v>
      </c>
      <c r="EP37" s="45">
        <f t="shared" si="127"/>
        <v>10</v>
      </c>
      <c r="EQ37" s="45">
        <f t="shared" si="128"/>
        <v>0.5166666666666675</v>
      </c>
      <c r="ER37" s="44">
        <f t="shared" si="129"/>
        <v>0.3100000000000005</v>
      </c>
      <c r="ES37" s="45">
        <f t="shared" si="130"/>
        <v>10.31</v>
      </c>
      <c r="ET37" s="44">
        <f t="shared" si="131"/>
        <v>-4.999999999999773</v>
      </c>
      <c r="EU37" s="46">
        <f t="shared" si="132"/>
        <v>80.99999999999989</v>
      </c>
      <c r="EV37" s="43">
        <v>707</v>
      </c>
      <c r="EW37" s="44">
        <v>1615</v>
      </c>
      <c r="EX37" s="44">
        <f t="shared" si="76"/>
        <v>7.07</v>
      </c>
      <c r="EY37" s="44">
        <f t="shared" si="77"/>
        <v>7</v>
      </c>
      <c r="EZ37" s="44">
        <f t="shared" si="78"/>
        <v>7.000000000000028</v>
      </c>
      <c r="FA37" s="44">
        <f t="shared" si="79"/>
        <v>427</v>
      </c>
      <c r="FB37" s="44">
        <f t="shared" si="80"/>
        <v>974.9999999999999</v>
      </c>
      <c r="FC37" s="44">
        <f t="shared" si="81"/>
        <v>547.9999999999999</v>
      </c>
      <c r="FD37" s="45">
        <f t="shared" si="10"/>
        <v>9.133333333333331</v>
      </c>
      <c r="FE37" s="45">
        <f t="shared" si="133"/>
        <v>9</v>
      </c>
      <c r="FF37" s="45">
        <f t="shared" si="134"/>
        <v>0.13333333333333108</v>
      </c>
      <c r="FG37" s="44">
        <f t="shared" si="135"/>
        <v>0.07999999999999866</v>
      </c>
      <c r="FH37" s="45">
        <f t="shared" si="136"/>
        <v>9.079999999999998</v>
      </c>
      <c r="FI37" s="44">
        <f t="shared" si="137"/>
        <v>-2.0000000000001137</v>
      </c>
      <c r="FJ37" s="46">
        <f t="shared" si="155"/>
        <v>-2.0000000000002274</v>
      </c>
      <c r="FK37" s="43">
        <v>722</v>
      </c>
      <c r="FL37" s="44">
        <v>1741</v>
      </c>
      <c r="FM37" s="44">
        <f t="shared" si="138"/>
        <v>7.22</v>
      </c>
      <c r="FN37" s="44">
        <f t="shared" si="139"/>
        <v>7</v>
      </c>
      <c r="FO37" s="44">
        <f t="shared" si="140"/>
        <v>21.999999999999975</v>
      </c>
      <c r="FP37" s="44">
        <f t="shared" si="141"/>
        <v>442</v>
      </c>
      <c r="FQ37" s="44">
        <f t="shared" si="142"/>
        <v>1061</v>
      </c>
      <c r="FR37" s="44">
        <f t="shared" si="143"/>
        <v>619</v>
      </c>
      <c r="FS37" s="45">
        <f t="shared" si="11"/>
        <v>10.316666666666666</v>
      </c>
      <c r="FT37" s="45">
        <f t="shared" si="144"/>
        <v>10</v>
      </c>
      <c r="FU37" s="45">
        <f t="shared" si="145"/>
        <v>0.31666666666666643</v>
      </c>
      <c r="FV37" s="44">
        <f t="shared" si="146"/>
        <v>0.18999999999999986</v>
      </c>
      <c r="FW37" s="45">
        <f t="shared" si="147"/>
        <v>10.19</v>
      </c>
      <c r="FX37" s="44">
        <f t="shared" si="148"/>
        <v>74.00000000000023</v>
      </c>
      <c r="FY37" s="59">
        <f t="shared" si="156"/>
        <v>68.99999999999989</v>
      </c>
    </row>
    <row r="38" spans="1:181" ht="13.5">
      <c r="A38" s="31">
        <f t="shared" si="12"/>
        <v>29</v>
      </c>
      <c r="B38" s="44">
        <v>714</v>
      </c>
      <c r="C38" s="44">
        <v>1658</v>
      </c>
      <c r="D38" s="44">
        <f t="shared" si="13"/>
        <v>7.14</v>
      </c>
      <c r="E38" s="44">
        <f t="shared" si="14"/>
        <v>7</v>
      </c>
      <c r="F38" s="44">
        <f t="shared" si="15"/>
        <v>13.999999999999968</v>
      </c>
      <c r="G38" s="44">
        <f t="shared" si="16"/>
        <v>433.99999999999994</v>
      </c>
      <c r="H38" s="44">
        <f t="shared" si="17"/>
        <v>1017.9999999999998</v>
      </c>
      <c r="I38" s="44">
        <f t="shared" si="18"/>
        <v>583.9999999999998</v>
      </c>
      <c r="J38" s="45">
        <f t="shared" si="0"/>
        <v>9.733333333333329</v>
      </c>
      <c r="K38" s="45">
        <f t="shared" si="82"/>
        <v>9</v>
      </c>
      <c r="L38" s="45">
        <f t="shared" si="83"/>
        <v>0.733333333333329</v>
      </c>
      <c r="M38" s="44">
        <f t="shared" si="84"/>
        <v>0.4399999999999974</v>
      </c>
      <c r="N38" s="45">
        <f t="shared" si="85"/>
        <v>9.439999999999998</v>
      </c>
      <c r="O38" s="44">
        <f t="shared" si="86"/>
        <v>-7.000000000000341</v>
      </c>
      <c r="P38" s="55">
        <f t="shared" si="149"/>
        <v>33.99999999999966</v>
      </c>
      <c r="Q38" s="43">
        <v>0</v>
      </c>
      <c r="R38" s="44">
        <v>0</v>
      </c>
      <c r="S38" s="44">
        <f t="shared" si="19"/>
        <v>0</v>
      </c>
      <c r="T38" s="44">
        <f t="shared" si="20"/>
        <v>0</v>
      </c>
      <c r="U38" s="44">
        <f t="shared" si="21"/>
        <v>0</v>
      </c>
      <c r="V38" s="44">
        <f t="shared" si="22"/>
        <v>0</v>
      </c>
      <c r="W38" s="44">
        <f t="shared" si="23"/>
        <v>0</v>
      </c>
      <c r="X38" s="44">
        <f t="shared" si="24"/>
        <v>0</v>
      </c>
      <c r="Y38" s="45">
        <f t="shared" si="1"/>
        <v>0</v>
      </c>
      <c r="Z38" s="45">
        <f t="shared" si="87"/>
        <v>0</v>
      </c>
      <c r="AA38" s="45">
        <f t="shared" si="88"/>
        <v>0</v>
      </c>
      <c r="AB38" s="44">
        <f t="shared" si="89"/>
        <v>0</v>
      </c>
      <c r="AC38" s="45">
        <f t="shared" si="90"/>
        <v>0</v>
      </c>
      <c r="AD38" s="44">
        <v>0</v>
      </c>
      <c r="AE38" s="46">
        <f t="shared" si="150"/>
        <v>-550.0000000000001</v>
      </c>
      <c r="AF38" s="43">
        <v>532</v>
      </c>
      <c r="AG38" s="44">
        <v>1808</v>
      </c>
      <c r="AH38" s="44">
        <f t="shared" si="25"/>
        <v>5.32</v>
      </c>
      <c r="AI38" s="44">
        <f t="shared" si="26"/>
        <v>5</v>
      </c>
      <c r="AJ38" s="44">
        <f t="shared" si="27"/>
        <v>32.00000000000003</v>
      </c>
      <c r="AK38" s="44">
        <f t="shared" si="28"/>
        <v>332</v>
      </c>
      <c r="AL38" s="44">
        <f t="shared" si="29"/>
        <v>1087.9999999999998</v>
      </c>
      <c r="AM38" s="44">
        <f t="shared" si="30"/>
        <v>755.9999999999998</v>
      </c>
      <c r="AN38" s="45">
        <f t="shared" si="2"/>
        <v>12.599999999999996</v>
      </c>
      <c r="AO38" s="45">
        <f t="shared" si="92"/>
        <v>12</v>
      </c>
      <c r="AP38" s="45">
        <f t="shared" si="93"/>
        <v>0.5999999999999961</v>
      </c>
      <c r="AQ38" s="44">
        <f t="shared" si="94"/>
        <v>0.35999999999999766</v>
      </c>
      <c r="AR38" s="45">
        <f t="shared" si="95"/>
        <v>12.359999999999998</v>
      </c>
      <c r="AS38" s="44">
        <v>0</v>
      </c>
      <c r="AT38" s="46">
        <f t="shared" si="151"/>
        <v>205.99999999999966</v>
      </c>
      <c r="AU38" s="43">
        <v>446</v>
      </c>
      <c r="AV38" s="44">
        <v>1855</v>
      </c>
      <c r="AW38" s="44">
        <f t="shared" si="31"/>
        <v>4.46</v>
      </c>
      <c r="AX38" s="44">
        <f t="shared" si="32"/>
        <v>4</v>
      </c>
      <c r="AY38" s="44">
        <f t="shared" si="33"/>
        <v>46</v>
      </c>
      <c r="AZ38" s="44">
        <f t="shared" si="34"/>
        <v>286</v>
      </c>
      <c r="BA38" s="44">
        <f t="shared" si="35"/>
        <v>1135</v>
      </c>
      <c r="BB38" s="44">
        <f t="shared" si="36"/>
        <v>849</v>
      </c>
      <c r="BC38" s="45">
        <f t="shared" si="3"/>
        <v>14.15</v>
      </c>
      <c r="BD38" s="45">
        <f t="shared" si="97"/>
        <v>14</v>
      </c>
      <c r="BE38" s="45">
        <f t="shared" si="98"/>
        <v>0.15000000000000036</v>
      </c>
      <c r="BF38" s="44">
        <f t="shared" si="99"/>
        <v>0.09000000000000022</v>
      </c>
      <c r="BG38" s="45">
        <f t="shared" si="100"/>
        <v>14.09</v>
      </c>
      <c r="BH38" s="44">
        <v>0</v>
      </c>
      <c r="BI38" s="46">
        <f t="shared" si="152"/>
        <v>298.9999999999999</v>
      </c>
      <c r="BJ38" s="43">
        <v>426</v>
      </c>
      <c r="BK38" s="44">
        <v>1912</v>
      </c>
      <c r="BL38" s="44">
        <f t="shared" si="37"/>
        <v>4.26</v>
      </c>
      <c r="BM38" s="44">
        <f t="shared" si="38"/>
        <v>4</v>
      </c>
      <c r="BN38" s="44">
        <f t="shared" si="39"/>
        <v>25.99999999999998</v>
      </c>
      <c r="BO38" s="44">
        <f t="shared" si="40"/>
        <v>266</v>
      </c>
      <c r="BP38" s="44">
        <f t="shared" si="41"/>
        <v>1152</v>
      </c>
      <c r="BQ38" s="44">
        <f t="shared" si="42"/>
        <v>886</v>
      </c>
      <c r="BR38" s="45">
        <f t="shared" si="4"/>
        <v>14.766666666666667</v>
      </c>
      <c r="BS38" s="45">
        <f t="shared" si="102"/>
        <v>14</v>
      </c>
      <c r="BT38" s="45">
        <f t="shared" si="103"/>
        <v>0.7666666666666675</v>
      </c>
      <c r="BU38" s="44">
        <f t="shared" si="104"/>
        <v>0.4600000000000005</v>
      </c>
      <c r="BV38" s="45">
        <f t="shared" si="105"/>
        <v>14.46</v>
      </c>
      <c r="BW38" s="44">
        <v>0</v>
      </c>
      <c r="BX38" s="46">
        <f t="shared" si="153"/>
        <v>335.9999999999999</v>
      </c>
      <c r="BY38" s="30">
        <v>411</v>
      </c>
      <c r="BZ38" s="28">
        <v>1942</v>
      </c>
      <c r="CA38" s="28">
        <f t="shared" si="43"/>
        <v>4.11</v>
      </c>
      <c r="CB38" s="28">
        <f t="shared" si="44"/>
        <v>4</v>
      </c>
      <c r="CC38" s="28">
        <f t="shared" si="45"/>
        <v>11.000000000000032</v>
      </c>
      <c r="CD38" s="28">
        <f t="shared" si="46"/>
        <v>251.00000000000003</v>
      </c>
      <c r="CE38" s="28">
        <f t="shared" si="47"/>
        <v>1182.0000000000002</v>
      </c>
      <c r="CF38" s="28">
        <f t="shared" si="48"/>
        <v>931.0000000000002</v>
      </c>
      <c r="CG38" s="29">
        <f t="shared" si="5"/>
        <v>15.516666666666671</v>
      </c>
      <c r="CH38" s="29">
        <f t="shared" si="107"/>
        <v>15</v>
      </c>
      <c r="CI38" s="29">
        <f t="shared" si="108"/>
        <v>0.516666666666671</v>
      </c>
      <c r="CJ38" s="28">
        <f t="shared" si="109"/>
        <v>0.3100000000000026</v>
      </c>
      <c r="CK38" s="45">
        <f t="shared" si="110"/>
        <v>15.310000000000002</v>
      </c>
      <c r="CL38" s="28">
        <v>0</v>
      </c>
      <c r="CM38" s="26">
        <f t="shared" si="49"/>
        <v>381.0000000000001</v>
      </c>
      <c r="CN38" s="30">
        <v>443</v>
      </c>
      <c r="CO38" s="28">
        <v>1912</v>
      </c>
      <c r="CP38" s="28">
        <f t="shared" si="50"/>
        <v>4.43</v>
      </c>
      <c r="CQ38" s="28">
        <f t="shared" si="51"/>
        <v>4</v>
      </c>
      <c r="CR38" s="28">
        <f t="shared" si="52"/>
        <v>42.99999999999997</v>
      </c>
      <c r="CS38" s="28">
        <f t="shared" si="53"/>
        <v>283</v>
      </c>
      <c r="CT38" s="28">
        <f t="shared" si="54"/>
        <v>1152</v>
      </c>
      <c r="CU38" s="28">
        <f t="shared" si="55"/>
        <v>869</v>
      </c>
      <c r="CV38" s="29">
        <f t="shared" si="6"/>
        <v>14.483333333333333</v>
      </c>
      <c r="CW38" s="29">
        <f t="shared" si="112"/>
        <v>14</v>
      </c>
      <c r="CX38" s="29">
        <f t="shared" si="113"/>
        <v>0.4833333333333325</v>
      </c>
      <c r="CY38" s="28">
        <f t="shared" si="114"/>
        <v>0.2899999999999995</v>
      </c>
      <c r="CZ38" s="45">
        <f t="shared" si="115"/>
        <v>14.29</v>
      </c>
      <c r="DA38" s="44">
        <v>0</v>
      </c>
      <c r="DB38" s="46">
        <f t="shared" si="154"/>
        <v>318.9999999999999</v>
      </c>
      <c r="DC38" s="43">
        <v>512</v>
      </c>
      <c r="DD38" s="44">
        <v>1834</v>
      </c>
      <c r="DE38" s="44">
        <f t="shared" si="56"/>
        <v>5.12</v>
      </c>
      <c r="DF38" s="44">
        <f t="shared" si="57"/>
        <v>5</v>
      </c>
      <c r="DG38" s="44">
        <f t="shared" si="58"/>
        <v>12.00000000000001</v>
      </c>
      <c r="DH38" s="44">
        <f t="shared" si="59"/>
        <v>312</v>
      </c>
      <c r="DI38" s="44">
        <f t="shared" si="60"/>
        <v>1114</v>
      </c>
      <c r="DJ38" s="44">
        <f t="shared" si="61"/>
        <v>802</v>
      </c>
      <c r="DK38" s="45">
        <f t="shared" si="7"/>
        <v>13.366666666666667</v>
      </c>
      <c r="DL38" s="45">
        <f t="shared" si="117"/>
        <v>13</v>
      </c>
      <c r="DM38" s="45">
        <f t="shared" si="118"/>
        <v>0.36666666666666714</v>
      </c>
      <c r="DN38" s="44">
        <f t="shared" si="119"/>
        <v>0.22000000000000028</v>
      </c>
      <c r="DO38" s="45">
        <f t="shared" si="120"/>
        <v>13.22</v>
      </c>
      <c r="DP38" s="44">
        <v>0</v>
      </c>
      <c r="DQ38" s="46">
        <f t="shared" si="62"/>
        <v>251.9999999999999</v>
      </c>
      <c r="DR38" s="43">
        <v>541</v>
      </c>
      <c r="DS38" s="44">
        <v>1732</v>
      </c>
      <c r="DT38" s="44">
        <f t="shared" si="63"/>
        <v>5.41</v>
      </c>
      <c r="DU38" s="44">
        <f t="shared" si="64"/>
        <v>5</v>
      </c>
      <c r="DV38" s="44">
        <f t="shared" si="65"/>
        <v>41.000000000000014</v>
      </c>
      <c r="DW38" s="44">
        <f t="shared" si="66"/>
        <v>341</v>
      </c>
      <c r="DX38" s="44">
        <f t="shared" si="67"/>
        <v>1052</v>
      </c>
      <c r="DY38" s="44">
        <f t="shared" si="68"/>
        <v>711</v>
      </c>
      <c r="DZ38" s="45">
        <f t="shared" si="8"/>
        <v>11.85</v>
      </c>
      <c r="EA38" s="45">
        <f t="shared" si="122"/>
        <v>11</v>
      </c>
      <c r="EB38" s="45">
        <f t="shared" si="123"/>
        <v>0.8499999999999996</v>
      </c>
      <c r="EC38" s="44">
        <f t="shared" si="124"/>
        <v>0.5099999999999998</v>
      </c>
      <c r="ED38" s="45">
        <f t="shared" si="125"/>
        <v>11.51</v>
      </c>
      <c r="EE38" s="44">
        <v>0</v>
      </c>
      <c r="EF38" s="46">
        <f t="shared" si="69"/>
        <v>160.9999999999999</v>
      </c>
      <c r="EG38" s="43">
        <v>627</v>
      </c>
      <c r="EH38" s="44">
        <v>1646</v>
      </c>
      <c r="EI38" s="44">
        <f t="shared" si="70"/>
        <v>6.27</v>
      </c>
      <c r="EJ38" s="44">
        <f t="shared" si="71"/>
        <v>6</v>
      </c>
      <c r="EK38" s="44">
        <f t="shared" si="72"/>
        <v>26.999999999999957</v>
      </c>
      <c r="EL38" s="44">
        <f t="shared" si="73"/>
        <v>386.99999999999994</v>
      </c>
      <c r="EM38" s="44">
        <f t="shared" si="74"/>
        <v>1006.0000000000001</v>
      </c>
      <c r="EN38" s="44">
        <f t="shared" si="75"/>
        <v>619.0000000000002</v>
      </c>
      <c r="EO38" s="45">
        <f t="shared" si="9"/>
        <v>10.31666666666667</v>
      </c>
      <c r="EP38" s="45">
        <f t="shared" si="127"/>
        <v>10</v>
      </c>
      <c r="EQ38" s="45">
        <f t="shared" si="128"/>
        <v>0.31666666666667</v>
      </c>
      <c r="ER38" s="44">
        <f t="shared" si="129"/>
        <v>0.190000000000002</v>
      </c>
      <c r="ES38" s="45">
        <f t="shared" si="130"/>
        <v>10.190000000000001</v>
      </c>
      <c r="ET38" s="44">
        <f t="shared" si="131"/>
        <v>-11.999999999999773</v>
      </c>
      <c r="EU38" s="46">
        <f t="shared" si="132"/>
        <v>69.00000000000011</v>
      </c>
      <c r="EV38" s="43">
        <v>650</v>
      </c>
      <c r="EW38" s="44">
        <v>1616</v>
      </c>
      <c r="EX38" s="44">
        <f t="shared" si="76"/>
        <v>6.5</v>
      </c>
      <c r="EY38" s="44">
        <f t="shared" si="77"/>
        <v>6</v>
      </c>
      <c r="EZ38" s="44">
        <f t="shared" si="78"/>
        <v>50</v>
      </c>
      <c r="FA38" s="44">
        <f t="shared" si="79"/>
        <v>410</v>
      </c>
      <c r="FB38" s="44">
        <f t="shared" si="80"/>
        <v>976</v>
      </c>
      <c r="FC38" s="44">
        <f t="shared" si="81"/>
        <v>566</v>
      </c>
      <c r="FD38" s="45">
        <f t="shared" si="10"/>
        <v>9.433333333333334</v>
      </c>
      <c r="FE38" s="45">
        <f t="shared" si="133"/>
        <v>9</v>
      </c>
      <c r="FF38" s="45">
        <f t="shared" si="134"/>
        <v>0.43333333333333357</v>
      </c>
      <c r="FG38" s="44">
        <f t="shared" si="135"/>
        <v>0.2600000000000001</v>
      </c>
      <c r="FH38" s="45">
        <f t="shared" si="136"/>
        <v>9.26</v>
      </c>
      <c r="FI38" s="44">
        <v>0</v>
      </c>
      <c r="FJ38" s="46">
        <f t="shared" si="155"/>
        <v>15.999999999999886</v>
      </c>
      <c r="FK38" s="43">
        <v>621</v>
      </c>
      <c r="FL38" s="44">
        <v>1702</v>
      </c>
      <c r="FM38" s="44">
        <f t="shared" si="138"/>
        <v>6.21</v>
      </c>
      <c r="FN38" s="44">
        <f t="shared" si="139"/>
        <v>6</v>
      </c>
      <c r="FO38" s="44">
        <f t="shared" si="140"/>
        <v>20.999999999999996</v>
      </c>
      <c r="FP38" s="44">
        <f t="shared" si="141"/>
        <v>381</v>
      </c>
      <c r="FQ38" s="44">
        <f t="shared" si="142"/>
        <v>1022</v>
      </c>
      <c r="FR38" s="44">
        <f t="shared" si="143"/>
        <v>641</v>
      </c>
      <c r="FS38" s="45">
        <f t="shared" si="11"/>
        <v>10.683333333333334</v>
      </c>
      <c r="FT38" s="45">
        <f t="shared" si="144"/>
        <v>10</v>
      </c>
      <c r="FU38" s="45">
        <f t="shared" si="145"/>
        <v>0.6833333333333336</v>
      </c>
      <c r="FV38" s="44">
        <f t="shared" si="146"/>
        <v>0.41000000000000014</v>
      </c>
      <c r="FW38" s="45">
        <f t="shared" si="147"/>
        <v>10.41</v>
      </c>
      <c r="FX38" s="44">
        <v>0</v>
      </c>
      <c r="FY38" s="59">
        <f t="shared" si="156"/>
        <v>90.99999999999989</v>
      </c>
    </row>
    <row r="39" spans="1:181" ht="13.5">
      <c r="A39" s="31">
        <f t="shared" si="12"/>
        <v>30</v>
      </c>
      <c r="B39" s="44">
        <v>702</v>
      </c>
      <c r="C39" s="44">
        <v>1658</v>
      </c>
      <c r="D39" s="44">
        <f t="shared" si="13"/>
        <v>7.02</v>
      </c>
      <c r="E39" s="44">
        <f t="shared" si="14"/>
        <v>7</v>
      </c>
      <c r="F39" s="44">
        <f t="shared" si="15"/>
        <v>1.9999999999999574</v>
      </c>
      <c r="G39" s="44">
        <f t="shared" si="16"/>
        <v>421.99999999999994</v>
      </c>
      <c r="H39" s="44">
        <f t="shared" si="17"/>
        <v>1017.9999999999998</v>
      </c>
      <c r="I39" s="44">
        <f t="shared" si="18"/>
        <v>595.9999999999998</v>
      </c>
      <c r="J39" s="45">
        <f t="shared" si="0"/>
        <v>9.93333333333333</v>
      </c>
      <c r="K39" s="45">
        <f t="shared" si="82"/>
        <v>9</v>
      </c>
      <c r="L39" s="45">
        <f t="shared" si="83"/>
        <v>0.93333333333333</v>
      </c>
      <c r="M39" s="44">
        <f t="shared" si="84"/>
        <v>0.559999999999998</v>
      </c>
      <c r="N39" s="45">
        <f t="shared" si="85"/>
        <v>9.559999999999999</v>
      </c>
      <c r="O39" s="44">
        <f t="shared" si="86"/>
        <v>12</v>
      </c>
      <c r="P39" s="55">
        <f t="shared" si="149"/>
        <v>45.99999999999966</v>
      </c>
      <c r="Q39" s="43">
        <v>0</v>
      </c>
      <c r="R39" s="44">
        <v>0</v>
      </c>
      <c r="S39" s="44">
        <f t="shared" si="19"/>
        <v>0</v>
      </c>
      <c r="T39" s="44">
        <f t="shared" si="20"/>
        <v>0</v>
      </c>
      <c r="U39" s="44">
        <f t="shared" si="21"/>
        <v>0</v>
      </c>
      <c r="V39" s="44">
        <f t="shared" si="22"/>
        <v>0</v>
      </c>
      <c r="W39" s="44">
        <f t="shared" si="23"/>
        <v>0</v>
      </c>
      <c r="X39" s="44">
        <f t="shared" si="24"/>
        <v>0</v>
      </c>
      <c r="Y39" s="45">
        <f t="shared" si="1"/>
        <v>0</v>
      </c>
      <c r="Z39" s="45">
        <f t="shared" si="87"/>
        <v>0</v>
      </c>
      <c r="AA39" s="45">
        <f t="shared" si="88"/>
        <v>0</v>
      </c>
      <c r="AB39" s="44">
        <f t="shared" si="89"/>
        <v>0</v>
      </c>
      <c r="AC39" s="45">
        <f t="shared" si="90"/>
        <v>0</v>
      </c>
      <c r="AD39" s="44">
        <f t="shared" si="91"/>
        <v>0</v>
      </c>
      <c r="AE39" s="46">
        <f>X39-$FR$22</f>
        <v>-530.9999999999999</v>
      </c>
      <c r="AF39" s="43">
        <v>537</v>
      </c>
      <c r="AG39" s="44">
        <v>1818</v>
      </c>
      <c r="AH39" s="44">
        <f t="shared" si="25"/>
        <v>5.37</v>
      </c>
      <c r="AI39" s="44">
        <f t="shared" si="26"/>
        <v>5</v>
      </c>
      <c r="AJ39" s="44">
        <f t="shared" si="27"/>
        <v>37.000000000000014</v>
      </c>
      <c r="AK39" s="44">
        <f t="shared" si="28"/>
        <v>337</v>
      </c>
      <c r="AL39" s="44">
        <f t="shared" si="29"/>
        <v>1098</v>
      </c>
      <c r="AM39" s="44">
        <f t="shared" si="30"/>
        <v>761</v>
      </c>
      <c r="AN39" s="45">
        <f t="shared" si="2"/>
        <v>12.683333333333334</v>
      </c>
      <c r="AO39" s="45">
        <f t="shared" si="92"/>
        <v>12</v>
      </c>
      <c r="AP39" s="45">
        <f t="shared" si="93"/>
        <v>0.6833333333333336</v>
      </c>
      <c r="AQ39" s="44">
        <f t="shared" si="94"/>
        <v>0.41000000000000014</v>
      </c>
      <c r="AR39" s="45">
        <f t="shared" si="95"/>
        <v>12.41</v>
      </c>
      <c r="AS39" s="44">
        <f t="shared" si="96"/>
        <v>5.000000000000227</v>
      </c>
      <c r="AT39" s="46">
        <f t="shared" si="151"/>
        <v>210.9999999999999</v>
      </c>
      <c r="AU39" s="43">
        <v>530</v>
      </c>
      <c r="AV39" s="44">
        <v>1810</v>
      </c>
      <c r="AW39" s="44">
        <f t="shared" si="31"/>
        <v>5.3</v>
      </c>
      <c r="AX39" s="44">
        <f t="shared" si="32"/>
        <v>5</v>
      </c>
      <c r="AY39" s="44">
        <f t="shared" si="33"/>
        <v>29.999999999999982</v>
      </c>
      <c r="AZ39" s="44">
        <f t="shared" si="34"/>
        <v>330</v>
      </c>
      <c r="BA39" s="44">
        <f t="shared" si="35"/>
        <v>1090.0000000000002</v>
      </c>
      <c r="BB39" s="44">
        <f t="shared" si="36"/>
        <v>760.0000000000002</v>
      </c>
      <c r="BC39" s="45">
        <f t="shared" si="3"/>
        <v>12.66666666666667</v>
      </c>
      <c r="BD39" s="45">
        <f t="shared" si="97"/>
        <v>12</v>
      </c>
      <c r="BE39" s="45">
        <f t="shared" si="98"/>
        <v>0.6666666666666696</v>
      </c>
      <c r="BF39" s="44">
        <f t="shared" si="99"/>
        <v>0.4000000000000018</v>
      </c>
      <c r="BG39" s="45">
        <f t="shared" si="100"/>
        <v>12.400000000000002</v>
      </c>
      <c r="BH39" s="44">
        <f t="shared" si="101"/>
        <v>-88.99999999999977</v>
      </c>
      <c r="BI39" s="46">
        <f t="shared" si="152"/>
        <v>210.0000000000001</v>
      </c>
      <c r="BJ39" s="43">
        <v>412</v>
      </c>
      <c r="BK39" s="44">
        <v>1929</v>
      </c>
      <c r="BL39" s="44">
        <f t="shared" si="37"/>
        <v>4.12</v>
      </c>
      <c r="BM39" s="44">
        <f t="shared" si="38"/>
        <v>4</v>
      </c>
      <c r="BN39" s="44">
        <f t="shared" si="39"/>
        <v>12.00000000000001</v>
      </c>
      <c r="BO39" s="44">
        <f t="shared" si="40"/>
        <v>252</v>
      </c>
      <c r="BP39" s="44">
        <f t="shared" si="41"/>
        <v>1169</v>
      </c>
      <c r="BQ39" s="44">
        <f t="shared" si="42"/>
        <v>917</v>
      </c>
      <c r="BR39" s="45">
        <f t="shared" si="4"/>
        <v>15.283333333333333</v>
      </c>
      <c r="BS39" s="45">
        <f t="shared" si="102"/>
        <v>15</v>
      </c>
      <c r="BT39" s="45">
        <f t="shared" si="103"/>
        <v>0.2833333333333332</v>
      </c>
      <c r="BU39" s="44">
        <f t="shared" si="104"/>
        <v>0.16999999999999993</v>
      </c>
      <c r="BV39" s="45">
        <f t="shared" si="105"/>
        <v>15.17</v>
      </c>
      <c r="BW39" s="44">
        <f t="shared" si="106"/>
        <v>31</v>
      </c>
      <c r="BX39" s="46">
        <f t="shared" si="153"/>
        <v>366.9999999999999</v>
      </c>
      <c r="BY39" s="30">
        <v>412</v>
      </c>
      <c r="BZ39" s="28">
        <v>1941</v>
      </c>
      <c r="CA39" s="28">
        <f t="shared" si="43"/>
        <v>4.12</v>
      </c>
      <c r="CB39" s="28">
        <f t="shared" si="44"/>
        <v>4</v>
      </c>
      <c r="CC39" s="28">
        <f t="shared" si="45"/>
        <v>12.00000000000001</v>
      </c>
      <c r="CD39" s="28">
        <f t="shared" si="46"/>
        <v>252</v>
      </c>
      <c r="CE39" s="28">
        <f t="shared" si="47"/>
        <v>1181</v>
      </c>
      <c r="CF39" s="28">
        <f t="shared" si="48"/>
        <v>929</v>
      </c>
      <c r="CG39" s="29">
        <f t="shared" si="5"/>
        <v>15.483333333333333</v>
      </c>
      <c r="CH39" s="29">
        <f t="shared" si="107"/>
        <v>15</v>
      </c>
      <c r="CI39" s="29">
        <f t="shared" si="108"/>
        <v>0.4833333333333325</v>
      </c>
      <c r="CJ39" s="28">
        <f t="shared" si="109"/>
        <v>0.2899999999999995</v>
      </c>
      <c r="CK39" s="45">
        <f t="shared" si="110"/>
        <v>15.29</v>
      </c>
      <c r="CL39" s="28">
        <f t="shared" si="111"/>
        <v>-2.0000000000002274</v>
      </c>
      <c r="CM39" s="26">
        <f t="shared" si="49"/>
        <v>378.9999999999999</v>
      </c>
      <c r="CN39" s="30">
        <v>438</v>
      </c>
      <c r="CO39" s="28">
        <v>1920</v>
      </c>
      <c r="CP39" s="28">
        <f t="shared" si="50"/>
        <v>4.38</v>
      </c>
      <c r="CQ39" s="28">
        <f t="shared" si="51"/>
        <v>4</v>
      </c>
      <c r="CR39" s="28">
        <f t="shared" si="52"/>
        <v>37.999999999999986</v>
      </c>
      <c r="CS39" s="28">
        <f t="shared" si="53"/>
        <v>278</v>
      </c>
      <c r="CT39" s="28">
        <f t="shared" si="54"/>
        <v>1160</v>
      </c>
      <c r="CU39" s="28">
        <f t="shared" si="55"/>
        <v>882</v>
      </c>
      <c r="CV39" s="29">
        <f t="shared" si="6"/>
        <v>14.7</v>
      </c>
      <c r="CW39" s="29">
        <f t="shared" si="112"/>
        <v>14</v>
      </c>
      <c r="CX39" s="29">
        <f t="shared" si="113"/>
        <v>0.6999999999999993</v>
      </c>
      <c r="CY39" s="28">
        <f t="shared" si="114"/>
        <v>0.4199999999999996</v>
      </c>
      <c r="CZ39" s="45">
        <f t="shared" si="115"/>
        <v>14.42</v>
      </c>
      <c r="DA39" s="44">
        <f t="shared" si="116"/>
        <v>13</v>
      </c>
      <c r="DB39" s="46">
        <f t="shared" si="154"/>
        <v>331.9999999999999</v>
      </c>
      <c r="DC39" s="43">
        <v>513</v>
      </c>
      <c r="DD39" s="44">
        <v>1833</v>
      </c>
      <c r="DE39" s="44">
        <f t="shared" si="56"/>
        <v>5.13</v>
      </c>
      <c r="DF39" s="44">
        <f t="shared" si="57"/>
        <v>5</v>
      </c>
      <c r="DG39" s="44">
        <f t="shared" si="58"/>
        <v>12.99999999999999</v>
      </c>
      <c r="DH39" s="44">
        <f t="shared" si="59"/>
        <v>313</v>
      </c>
      <c r="DI39" s="44">
        <f t="shared" si="60"/>
        <v>1112.9999999999998</v>
      </c>
      <c r="DJ39" s="44">
        <f t="shared" si="61"/>
        <v>799.9999999999998</v>
      </c>
      <c r="DK39" s="45">
        <f t="shared" si="7"/>
        <v>13.33333333333333</v>
      </c>
      <c r="DL39" s="45">
        <f t="shared" si="117"/>
        <v>13</v>
      </c>
      <c r="DM39" s="45">
        <f t="shared" si="118"/>
        <v>0.3333333333333304</v>
      </c>
      <c r="DN39" s="44">
        <f t="shared" si="119"/>
        <v>0.19999999999999823</v>
      </c>
      <c r="DO39" s="45">
        <f t="shared" si="120"/>
        <v>13.199999999999998</v>
      </c>
      <c r="DP39" s="44">
        <f t="shared" si="121"/>
        <v>-2.0000000000002274</v>
      </c>
      <c r="DQ39" s="46">
        <f t="shared" si="62"/>
        <v>249.99999999999966</v>
      </c>
      <c r="DR39" s="43">
        <v>541</v>
      </c>
      <c r="DS39" s="44">
        <v>1729</v>
      </c>
      <c r="DT39" s="44">
        <f t="shared" si="63"/>
        <v>5.41</v>
      </c>
      <c r="DU39" s="44">
        <f t="shared" si="64"/>
        <v>5</v>
      </c>
      <c r="DV39" s="44">
        <f t="shared" si="65"/>
        <v>41.000000000000014</v>
      </c>
      <c r="DW39" s="44">
        <f t="shared" si="66"/>
        <v>341</v>
      </c>
      <c r="DX39" s="44">
        <f t="shared" si="67"/>
        <v>1049</v>
      </c>
      <c r="DY39" s="44">
        <f t="shared" si="68"/>
        <v>708</v>
      </c>
      <c r="DZ39" s="45">
        <f t="shared" si="8"/>
        <v>11.8</v>
      </c>
      <c r="EA39" s="45">
        <f t="shared" si="122"/>
        <v>11</v>
      </c>
      <c r="EB39" s="45">
        <f t="shared" si="123"/>
        <v>0.8000000000000007</v>
      </c>
      <c r="EC39" s="44">
        <f t="shared" si="124"/>
        <v>0.4800000000000004</v>
      </c>
      <c r="ED39" s="45">
        <f t="shared" si="125"/>
        <v>11.48</v>
      </c>
      <c r="EE39" s="44">
        <f t="shared" si="126"/>
        <v>-3</v>
      </c>
      <c r="EF39" s="46">
        <f t="shared" si="69"/>
        <v>157.9999999999999</v>
      </c>
      <c r="EG39" s="43">
        <v>628</v>
      </c>
      <c r="EH39" s="44">
        <v>1645</v>
      </c>
      <c r="EI39" s="44">
        <f t="shared" si="70"/>
        <v>6.28</v>
      </c>
      <c r="EJ39" s="44">
        <f t="shared" si="71"/>
        <v>6</v>
      </c>
      <c r="EK39" s="44">
        <f t="shared" si="72"/>
        <v>28.000000000000025</v>
      </c>
      <c r="EL39" s="44">
        <f t="shared" si="73"/>
        <v>388</v>
      </c>
      <c r="EM39" s="44">
        <f t="shared" si="74"/>
        <v>1004.9999999999999</v>
      </c>
      <c r="EN39" s="44">
        <f t="shared" si="75"/>
        <v>616.9999999999999</v>
      </c>
      <c r="EO39" s="45">
        <f t="shared" si="9"/>
        <v>10.283333333333331</v>
      </c>
      <c r="EP39" s="45">
        <f t="shared" si="127"/>
        <v>10</v>
      </c>
      <c r="EQ39" s="45">
        <f t="shared" si="128"/>
        <v>0.28333333333333144</v>
      </c>
      <c r="ER39" s="44">
        <f t="shared" si="129"/>
        <v>0.16999999999999887</v>
      </c>
      <c r="ES39" s="45">
        <f t="shared" si="130"/>
        <v>10.169999999999998</v>
      </c>
      <c r="ET39" s="44">
        <f t="shared" si="131"/>
        <v>-2.000000000000341</v>
      </c>
      <c r="EU39" s="46">
        <f t="shared" si="132"/>
        <v>66.99999999999977</v>
      </c>
      <c r="EV39" s="43">
        <v>709</v>
      </c>
      <c r="EW39" s="44">
        <v>1615</v>
      </c>
      <c r="EX39" s="44">
        <f t="shared" si="76"/>
        <v>7.09</v>
      </c>
      <c r="EY39" s="44">
        <f t="shared" si="77"/>
        <v>7</v>
      </c>
      <c r="EZ39" s="44">
        <f t="shared" si="78"/>
        <v>8.999999999999986</v>
      </c>
      <c r="FA39" s="44">
        <f t="shared" si="79"/>
        <v>429</v>
      </c>
      <c r="FB39" s="44">
        <f t="shared" si="80"/>
        <v>974.9999999999999</v>
      </c>
      <c r="FC39" s="44">
        <f t="shared" si="81"/>
        <v>545.9999999999999</v>
      </c>
      <c r="FD39" s="45">
        <f t="shared" si="10"/>
        <v>9.099999999999998</v>
      </c>
      <c r="FE39" s="45">
        <f t="shared" si="133"/>
        <v>9</v>
      </c>
      <c r="FF39" s="45">
        <f t="shared" si="134"/>
        <v>0.09999999999999787</v>
      </c>
      <c r="FG39" s="44">
        <f t="shared" si="135"/>
        <v>0.05999999999999872</v>
      </c>
      <c r="FH39" s="45">
        <f t="shared" si="136"/>
        <v>9.059999999999999</v>
      </c>
      <c r="FI39" s="44">
        <f t="shared" si="137"/>
        <v>-20.000000000000114</v>
      </c>
      <c r="FJ39" s="46">
        <f t="shared" si="155"/>
        <v>-4.000000000000227</v>
      </c>
      <c r="FK39" s="30">
        <v>713</v>
      </c>
      <c r="FL39" s="28">
        <v>1624</v>
      </c>
      <c r="FM39" s="28">
        <f t="shared" si="138"/>
        <v>7.13</v>
      </c>
      <c r="FN39" s="28">
        <f t="shared" si="139"/>
        <v>7</v>
      </c>
      <c r="FO39" s="28">
        <f t="shared" si="140"/>
        <v>12.99999999999999</v>
      </c>
      <c r="FP39" s="28">
        <f t="shared" si="141"/>
        <v>433</v>
      </c>
      <c r="FQ39" s="28">
        <f t="shared" si="142"/>
        <v>983.9999999999999</v>
      </c>
      <c r="FR39" s="28">
        <f t="shared" si="143"/>
        <v>550.9999999999999</v>
      </c>
      <c r="FS39" s="29">
        <f t="shared" si="11"/>
        <v>9.183333333333332</v>
      </c>
      <c r="FT39" s="29">
        <f t="shared" si="144"/>
        <v>9</v>
      </c>
      <c r="FU39" s="29">
        <f t="shared" si="145"/>
        <v>0.1833333333333318</v>
      </c>
      <c r="FV39" s="28">
        <f t="shared" si="146"/>
        <v>0.10999999999999907</v>
      </c>
      <c r="FW39" s="27">
        <f t="shared" si="147"/>
        <v>9.11</v>
      </c>
      <c r="FX39" s="28">
        <f t="shared" si="148"/>
        <v>-90.00000000000011</v>
      </c>
      <c r="FY39" s="42">
        <f t="shared" si="156"/>
        <v>0.9999999999997726</v>
      </c>
    </row>
    <row r="40" spans="1:181" ht="13.5">
      <c r="A40" s="31">
        <f t="shared" si="12"/>
        <v>31</v>
      </c>
      <c r="B40" s="44">
        <v>701</v>
      </c>
      <c r="C40" s="44">
        <v>1659</v>
      </c>
      <c r="D40" s="44">
        <f t="shared" si="13"/>
        <v>7.01</v>
      </c>
      <c r="E40" s="44">
        <f t="shared" si="14"/>
        <v>7</v>
      </c>
      <c r="F40" s="44">
        <f t="shared" si="15"/>
        <v>0.9999999999999787</v>
      </c>
      <c r="G40" s="44">
        <f t="shared" si="16"/>
        <v>421</v>
      </c>
      <c r="H40" s="44">
        <f t="shared" si="17"/>
        <v>1019</v>
      </c>
      <c r="I40" s="44">
        <f t="shared" si="18"/>
        <v>598</v>
      </c>
      <c r="J40" s="45">
        <f t="shared" si="0"/>
        <v>9.966666666666667</v>
      </c>
      <c r="K40" s="45">
        <f t="shared" si="82"/>
        <v>9</v>
      </c>
      <c r="L40" s="45">
        <f t="shared" si="83"/>
        <v>0.9666666666666668</v>
      </c>
      <c r="M40" s="44">
        <f t="shared" si="84"/>
        <v>0.5800000000000001</v>
      </c>
      <c r="N40" s="45">
        <f t="shared" si="85"/>
        <v>9.58</v>
      </c>
      <c r="O40" s="44">
        <f t="shared" si="86"/>
        <v>2.0000000000002274</v>
      </c>
      <c r="P40" s="55">
        <f t="shared" si="149"/>
        <v>47.999999999999886</v>
      </c>
      <c r="Q40" s="43">
        <v>0</v>
      </c>
      <c r="R40" s="44">
        <v>0</v>
      </c>
      <c r="S40" s="44">
        <f t="shared" si="19"/>
        <v>0</v>
      </c>
      <c r="T40" s="44">
        <f t="shared" si="20"/>
        <v>0</v>
      </c>
      <c r="U40" s="44">
        <f t="shared" si="21"/>
        <v>0</v>
      </c>
      <c r="V40" s="44">
        <f t="shared" si="22"/>
        <v>0</v>
      </c>
      <c r="W40" s="44">
        <f t="shared" si="23"/>
        <v>0</v>
      </c>
      <c r="X40" s="44">
        <f t="shared" si="24"/>
        <v>0</v>
      </c>
      <c r="Y40" s="45">
        <f t="shared" si="1"/>
        <v>0</v>
      </c>
      <c r="Z40" s="45">
        <f t="shared" si="87"/>
        <v>0</v>
      </c>
      <c r="AA40" s="45">
        <f t="shared" si="88"/>
        <v>0</v>
      </c>
      <c r="AB40" s="44">
        <f t="shared" si="89"/>
        <v>0</v>
      </c>
      <c r="AC40" s="45">
        <f t="shared" si="90"/>
        <v>0</v>
      </c>
      <c r="AD40" s="44">
        <f t="shared" si="91"/>
        <v>0</v>
      </c>
      <c r="AE40" s="46">
        <f>X40-$FR$22</f>
        <v>-530.9999999999999</v>
      </c>
      <c r="AF40" s="43">
        <v>535</v>
      </c>
      <c r="AG40" s="44">
        <v>1819</v>
      </c>
      <c r="AH40" s="44">
        <f t="shared" si="25"/>
        <v>5.35</v>
      </c>
      <c r="AI40" s="44">
        <f t="shared" si="26"/>
        <v>5</v>
      </c>
      <c r="AJ40" s="44">
        <f t="shared" si="27"/>
        <v>34.999999999999964</v>
      </c>
      <c r="AK40" s="44">
        <f t="shared" si="28"/>
        <v>334.99999999999994</v>
      </c>
      <c r="AL40" s="44">
        <f t="shared" si="29"/>
        <v>1099.0000000000002</v>
      </c>
      <c r="AM40" s="44">
        <f t="shared" si="30"/>
        <v>764.0000000000002</v>
      </c>
      <c r="AN40" s="45">
        <f t="shared" si="2"/>
        <v>12.733333333333338</v>
      </c>
      <c r="AO40" s="45">
        <f t="shared" si="92"/>
        <v>12</v>
      </c>
      <c r="AP40" s="45">
        <f t="shared" si="93"/>
        <v>0.7333333333333378</v>
      </c>
      <c r="AQ40" s="44">
        <f t="shared" si="94"/>
        <v>0.4400000000000027</v>
      </c>
      <c r="AR40" s="45">
        <f t="shared" si="95"/>
        <v>12.440000000000003</v>
      </c>
      <c r="AS40" s="44">
        <f t="shared" si="96"/>
        <v>3.0000000000002274</v>
      </c>
      <c r="AT40" s="46">
        <f t="shared" si="151"/>
        <v>214.0000000000001</v>
      </c>
      <c r="AU40" s="43"/>
      <c r="AV40" s="44"/>
      <c r="AW40" s="44">
        <f t="shared" si="31"/>
        <v>0</v>
      </c>
      <c r="AX40" s="44">
        <f t="shared" si="32"/>
        <v>0</v>
      </c>
      <c r="AY40" s="44">
        <f t="shared" si="33"/>
        <v>0</v>
      </c>
      <c r="AZ40" s="44">
        <f t="shared" si="34"/>
        <v>0</v>
      </c>
      <c r="BA40" s="44">
        <f t="shared" si="35"/>
        <v>0</v>
      </c>
      <c r="BB40" s="44">
        <f t="shared" si="36"/>
        <v>0</v>
      </c>
      <c r="BC40" s="45">
        <f t="shared" si="3"/>
        <v>0</v>
      </c>
      <c r="BD40" s="45">
        <f t="shared" si="97"/>
        <v>0</v>
      </c>
      <c r="BE40" s="45">
        <f t="shared" si="98"/>
        <v>0</v>
      </c>
      <c r="BF40" s="44">
        <f t="shared" si="99"/>
        <v>0</v>
      </c>
      <c r="BG40" s="45">
        <f t="shared" si="100"/>
        <v>0</v>
      </c>
      <c r="BH40" s="44">
        <f t="shared" si="101"/>
        <v>-760.0000000000002</v>
      </c>
      <c r="BI40" s="46">
        <f>BB40-$FR$22</f>
        <v>-530.9999999999999</v>
      </c>
      <c r="BJ40" s="43">
        <v>412</v>
      </c>
      <c r="BK40" s="44">
        <v>1930</v>
      </c>
      <c r="BL40" s="44">
        <f t="shared" si="37"/>
        <v>4.12</v>
      </c>
      <c r="BM40" s="44">
        <f t="shared" si="38"/>
        <v>4</v>
      </c>
      <c r="BN40" s="44">
        <f t="shared" si="39"/>
        <v>12.00000000000001</v>
      </c>
      <c r="BO40" s="44">
        <f t="shared" si="40"/>
        <v>252</v>
      </c>
      <c r="BP40" s="44">
        <f t="shared" si="41"/>
        <v>1170</v>
      </c>
      <c r="BQ40" s="44">
        <f t="shared" si="42"/>
        <v>918</v>
      </c>
      <c r="BR40" s="45">
        <f t="shared" si="4"/>
        <v>15.3</v>
      </c>
      <c r="BS40" s="45">
        <f t="shared" si="102"/>
        <v>15</v>
      </c>
      <c r="BT40" s="45">
        <f t="shared" si="103"/>
        <v>0.3000000000000007</v>
      </c>
      <c r="BU40" s="44">
        <f t="shared" si="104"/>
        <v>0.18000000000000044</v>
      </c>
      <c r="BV40" s="45">
        <f t="shared" si="105"/>
        <v>15.18</v>
      </c>
      <c r="BW40" s="44">
        <f t="shared" si="106"/>
        <v>1</v>
      </c>
      <c r="BX40" s="46">
        <f t="shared" si="153"/>
        <v>367.9999999999999</v>
      </c>
      <c r="BY40" s="30"/>
      <c r="BZ40" s="28"/>
      <c r="CA40" s="28">
        <f t="shared" si="43"/>
        <v>0</v>
      </c>
      <c r="CB40" s="28">
        <f t="shared" si="44"/>
        <v>0</v>
      </c>
      <c r="CC40" s="28">
        <f t="shared" si="45"/>
        <v>0</v>
      </c>
      <c r="CD40" s="28">
        <f t="shared" si="46"/>
        <v>0</v>
      </c>
      <c r="CE40" s="28">
        <f t="shared" si="47"/>
        <v>0</v>
      </c>
      <c r="CF40" s="28">
        <f t="shared" si="48"/>
        <v>0</v>
      </c>
      <c r="CG40" s="29">
        <f t="shared" si="5"/>
        <v>0</v>
      </c>
      <c r="CH40" s="29">
        <f t="shared" si="107"/>
        <v>0</v>
      </c>
      <c r="CI40" s="29">
        <f t="shared" si="108"/>
        <v>0</v>
      </c>
      <c r="CJ40" s="28">
        <f t="shared" si="109"/>
        <v>0</v>
      </c>
      <c r="CK40" s="27">
        <f t="shared" si="110"/>
        <v>0</v>
      </c>
      <c r="CL40" s="28">
        <f t="shared" si="111"/>
        <v>-929</v>
      </c>
      <c r="CM40" s="26">
        <f>CF40-$FR$22</f>
        <v>-530.9999999999999</v>
      </c>
      <c r="CN40" s="30">
        <v>439</v>
      </c>
      <c r="CO40" s="28">
        <v>1919</v>
      </c>
      <c r="CP40" s="28">
        <f t="shared" si="50"/>
        <v>4.39</v>
      </c>
      <c r="CQ40" s="28">
        <f t="shared" si="51"/>
        <v>4</v>
      </c>
      <c r="CR40" s="28">
        <f t="shared" si="52"/>
        <v>38.99999999999997</v>
      </c>
      <c r="CS40" s="28">
        <f t="shared" si="53"/>
        <v>279</v>
      </c>
      <c r="CT40" s="28">
        <f t="shared" si="54"/>
        <v>1159.0000000000002</v>
      </c>
      <c r="CU40" s="28">
        <f t="shared" si="55"/>
        <v>880.0000000000002</v>
      </c>
      <c r="CV40" s="29">
        <f t="shared" si="6"/>
        <v>14.66666666666667</v>
      </c>
      <c r="CW40" s="29">
        <f t="shared" si="112"/>
        <v>14</v>
      </c>
      <c r="CX40" s="29">
        <f t="shared" si="113"/>
        <v>0.6666666666666696</v>
      </c>
      <c r="CY40" s="28">
        <f t="shared" si="114"/>
        <v>0.4000000000000018</v>
      </c>
      <c r="CZ40" s="45">
        <f t="shared" si="115"/>
        <v>14.400000000000002</v>
      </c>
      <c r="DA40" s="44">
        <f t="shared" si="116"/>
        <v>-1.9999999999997726</v>
      </c>
      <c r="DB40" s="46">
        <f t="shared" si="154"/>
        <v>330.0000000000001</v>
      </c>
      <c r="DC40" s="43">
        <v>510</v>
      </c>
      <c r="DD40" s="44">
        <v>1821</v>
      </c>
      <c r="DE40" s="44">
        <f t="shared" si="56"/>
        <v>5.1</v>
      </c>
      <c r="DF40" s="44">
        <f t="shared" si="57"/>
        <v>5</v>
      </c>
      <c r="DG40" s="44">
        <f t="shared" si="58"/>
        <v>9.999999999999964</v>
      </c>
      <c r="DH40" s="44">
        <f t="shared" si="59"/>
        <v>309.99999999999994</v>
      </c>
      <c r="DI40" s="44">
        <f t="shared" si="60"/>
        <v>1101</v>
      </c>
      <c r="DJ40" s="44">
        <f t="shared" si="61"/>
        <v>791</v>
      </c>
      <c r="DK40" s="45">
        <f t="shared" si="7"/>
        <v>13.183333333333334</v>
      </c>
      <c r="DL40" s="45">
        <f t="shared" si="117"/>
        <v>13</v>
      </c>
      <c r="DM40" s="45">
        <f t="shared" si="118"/>
        <v>0.18333333333333357</v>
      </c>
      <c r="DN40" s="44">
        <f t="shared" si="119"/>
        <v>0.11000000000000014</v>
      </c>
      <c r="DO40" s="45">
        <f t="shared" si="120"/>
        <v>13.11</v>
      </c>
      <c r="DP40" s="44">
        <f t="shared" si="121"/>
        <v>-8.999999999999773</v>
      </c>
      <c r="DQ40" s="46">
        <f t="shared" si="62"/>
        <v>240.9999999999999</v>
      </c>
      <c r="DR40" s="43"/>
      <c r="DS40" s="44"/>
      <c r="DT40" s="44">
        <f t="shared" si="63"/>
        <v>0</v>
      </c>
      <c r="DU40" s="44">
        <f t="shared" si="64"/>
        <v>0</v>
      </c>
      <c r="DV40" s="44">
        <f t="shared" si="65"/>
        <v>0</v>
      </c>
      <c r="DW40" s="44">
        <f t="shared" si="66"/>
        <v>0</v>
      </c>
      <c r="DX40" s="44">
        <f t="shared" si="67"/>
        <v>0</v>
      </c>
      <c r="DY40" s="44">
        <f t="shared" si="68"/>
        <v>0</v>
      </c>
      <c r="DZ40" s="45">
        <f t="shared" si="8"/>
        <v>0</v>
      </c>
      <c r="EA40" s="45">
        <f t="shared" si="122"/>
        <v>0</v>
      </c>
      <c r="EB40" s="45">
        <f t="shared" si="123"/>
        <v>0</v>
      </c>
      <c r="EC40" s="44">
        <f t="shared" si="124"/>
        <v>0</v>
      </c>
      <c r="ED40" s="45">
        <f t="shared" si="125"/>
        <v>0</v>
      </c>
      <c r="EE40" s="44">
        <f t="shared" si="126"/>
        <v>-708</v>
      </c>
      <c r="EF40" s="46">
        <f t="shared" si="69"/>
        <v>-550.0000000000001</v>
      </c>
      <c r="EG40" s="43">
        <v>629</v>
      </c>
      <c r="EH40" s="44">
        <v>1643</v>
      </c>
      <c r="EI40" s="44">
        <f t="shared" si="70"/>
        <v>6.29</v>
      </c>
      <c r="EJ40" s="44">
        <f t="shared" si="71"/>
        <v>6</v>
      </c>
      <c r="EK40" s="44">
        <f t="shared" si="72"/>
        <v>29.000000000000004</v>
      </c>
      <c r="EL40" s="44">
        <f t="shared" si="73"/>
        <v>389</v>
      </c>
      <c r="EM40" s="44">
        <f t="shared" si="74"/>
        <v>1003</v>
      </c>
      <c r="EN40" s="44">
        <f t="shared" si="75"/>
        <v>614</v>
      </c>
      <c r="EO40" s="45">
        <f t="shared" si="9"/>
        <v>10.233333333333333</v>
      </c>
      <c r="EP40" s="45">
        <f t="shared" si="127"/>
        <v>10</v>
      </c>
      <c r="EQ40" s="45">
        <f t="shared" si="128"/>
        <v>0.2333333333333325</v>
      </c>
      <c r="ER40" s="44">
        <f t="shared" si="129"/>
        <v>0.1399999999999995</v>
      </c>
      <c r="ES40" s="45">
        <f t="shared" si="130"/>
        <v>10.139999999999999</v>
      </c>
      <c r="ET40" s="44">
        <f t="shared" si="131"/>
        <v>-2.9999999999998863</v>
      </c>
      <c r="EU40" s="46">
        <f t="shared" si="132"/>
        <v>63.999999999999886</v>
      </c>
      <c r="EV40" s="43"/>
      <c r="EW40" s="44"/>
      <c r="EX40" s="44">
        <f t="shared" si="76"/>
        <v>0</v>
      </c>
      <c r="EY40" s="44">
        <f t="shared" si="77"/>
        <v>0</v>
      </c>
      <c r="EZ40" s="44">
        <f t="shared" si="78"/>
        <v>0</v>
      </c>
      <c r="FA40" s="44">
        <f t="shared" si="79"/>
        <v>0</v>
      </c>
      <c r="FB40" s="44">
        <f t="shared" si="80"/>
        <v>0</v>
      </c>
      <c r="FC40" s="44">
        <f t="shared" si="81"/>
        <v>0</v>
      </c>
      <c r="FD40" s="45">
        <f t="shared" si="10"/>
        <v>0</v>
      </c>
      <c r="FE40" s="45">
        <f t="shared" si="133"/>
        <v>0</v>
      </c>
      <c r="FF40" s="45">
        <f t="shared" si="134"/>
        <v>0</v>
      </c>
      <c r="FG40" s="44">
        <f t="shared" si="135"/>
        <v>0</v>
      </c>
      <c r="FH40" s="45">
        <f t="shared" si="136"/>
        <v>0</v>
      </c>
      <c r="FI40" s="44">
        <f t="shared" si="137"/>
        <v>-545.9999999999999</v>
      </c>
      <c r="FJ40" s="46">
        <f>FC40-$FR$22</f>
        <v>-530.9999999999999</v>
      </c>
      <c r="FK40" s="30">
        <v>724</v>
      </c>
      <c r="FL40" s="28">
        <v>1648</v>
      </c>
      <c r="FM40" s="28">
        <f t="shared" si="138"/>
        <v>7.24</v>
      </c>
      <c r="FN40" s="28">
        <f t="shared" si="139"/>
        <v>7</v>
      </c>
      <c r="FO40" s="28">
        <f t="shared" si="140"/>
        <v>24.00000000000002</v>
      </c>
      <c r="FP40" s="28">
        <f t="shared" si="141"/>
        <v>444</v>
      </c>
      <c r="FQ40" s="28">
        <f t="shared" si="142"/>
        <v>1008</v>
      </c>
      <c r="FR40" s="28">
        <f t="shared" si="143"/>
        <v>564</v>
      </c>
      <c r="FS40" s="29">
        <f t="shared" si="11"/>
        <v>9.4</v>
      </c>
      <c r="FT40" s="29">
        <f t="shared" si="144"/>
        <v>9</v>
      </c>
      <c r="FU40" s="29">
        <f t="shared" si="145"/>
        <v>0.40000000000000036</v>
      </c>
      <c r="FV40" s="28">
        <f t="shared" si="146"/>
        <v>0.2400000000000002</v>
      </c>
      <c r="FW40" s="27">
        <f t="shared" si="147"/>
        <v>9.24</v>
      </c>
      <c r="FX40" s="28">
        <f t="shared" si="148"/>
        <v>13.000000000000114</v>
      </c>
      <c r="FY40" s="42">
        <f t="shared" si="156"/>
        <v>13.999999999999886</v>
      </c>
    </row>
    <row r="41" ht="13.5" thickBot="1"/>
    <row r="42" spans="32:153" ht="13.5" thickBot="1">
      <c r="AF42" s="36" t="s">
        <v>39</v>
      </c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S42" s="71" t="s">
        <v>42</v>
      </c>
      <c r="ET42" s="71" t="s">
        <v>43</v>
      </c>
      <c r="EU42" s="72" t="s">
        <v>47</v>
      </c>
      <c r="EV42" s="72" t="s">
        <v>48</v>
      </c>
      <c r="EW42" s="71" t="s">
        <v>46</v>
      </c>
    </row>
    <row r="43" spans="138:153" ht="12.75">
      <c r="EH43" s="2" t="s">
        <v>45</v>
      </c>
      <c r="ES43" s="41">
        <v>12</v>
      </c>
      <c r="ET43" s="41">
        <f>ES43</f>
        <v>12</v>
      </c>
      <c r="EU43" s="41"/>
      <c r="EV43" s="41"/>
      <c r="EW43" s="41"/>
    </row>
    <row r="44" spans="77:153" ht="12.75">
      <c r="BY44" s="56" t="s">
        <v>41</v>
      </c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Z44" s="57"/>
      <c r="DC44" s="41"/>
      <c r="DS44" s="60"/>
      <c r="ED44" s="1"/>
      <c r="EH44" s="2" t="s">
        <v>41</v>
      </c>
      <c r="ES44" s="73">
        <f>FW31</f>
        <v>10.18</v>
      </c>
      <c r="ET44" s="41">
        <v>13.59</v>
      </c>
      <c r="EU44" s="41">
        <f>(13*60)+60</f>
        <v>840</v>
      </c>
      <c r="EV44" s="41">
        <f>(10*60)+19</f>
        <v>619</v>
      </c>
      <c r="EW44" s="41">
        <f>EU44-EV44</f>
        <v>221</v>
      </c>
    </row>
    <row r="45" spans="46:153" ht="12.75">
      <c r="AT45">
        <f>364-150</f>
        <v>214</v>
      </c>
      <c r="EH45" s="57" t="s">
        <v>49</v>
      </c>
      <c r="ES45" s="73">
        <f>ES43-ES44</f>
        <v>1.8200000000000003</v>
      </c>
      <c r="ET45" s="73">
        <f>ET43-ET44</f>
        <v>-1.5899999999999999</v>
      </c>
      <c r="EU45" s="41"/>
      <c r="EV45" s="41"/>
      <c r="EW45" s="41"/>
    </row>
    <row r="46" spans="77:153" ht="12.75">
      <c r="BY46" s="48">
        <v>0.27291666666666664</v>
      </c>
      <c r="BZ46" s="48">
        <v>0.8548611111111111</v>
      </c>
      <c r="CZ46" s="1"/>
      <c r="DA46" s="1"/>
      <c r="EH46" s="57" t="s">
        <v>50</v>
      </c>
      <c r="ES46" s="74">
        <f>ES45*60</f>
        <v>109.20000000000002</v>
      </c>
      <c r="ET46" s="74">
        <f>ET45*60</f>
        <v>-95.39999999999999</v>
      </c>
      <c r="EU46" s="41"/>
      <c r="EV46" s="41"/>
      <c r="EW46" s="41"/>
    </row>
    <row r="47" spans="77:134" ht="12.75">
      <c r="BY47" s="1"/>
      <c r="CK47" s="120" t="s">
        <v>43</v>
      </c>
      <c r="CL47" s="120"/>
      <c r="CN47" s="120" t="s">
        <v>42</v>
      </c>
      <c r="CO47" s="120"/>
      <c r="DS47" s="60"/>
      <c r="ED47" s="1"/>
    </row>
    <row r="48" spans="78:150" ht="12.75">
      <c r="BZ48" s="115">
        <v>13</v>
      </c>
      <c r="CK48">
        <v>60</v>
      </c>
      <c r="CL48">
        <f>BZ48*CK48</f>
        <v>780</v>
      </c>
      <c r="CN48">
        <v>10</v>
      </c>
      <c r="CO48">
        <f>CN48*CK48</f>
        <v>600</v>
      </c>
      <c r="ES48" s="76">
        <v>13</v>
      </c>
      <c r="ET48" s="104">
        <f>ES48*60</f>
        <v>780</v>
      </c>
    </row>
    <row r="49" spans="89:150" ht="12.75">
      <c r="CK49">
        <v>56</v>
      </c>
      <c r="CL49">
        <f>CL48+CK49</f>
        <v>836</v>
      </c>
      <c r="CN49">
        <v>20</v>
      </c>
      <c r="CO49">
        <f>CO48+CN49</f>
        <v>620</v>
      </c>
      <c r="ES49" s="103"/>
      <c r="ET49" s="76">
        <v>0</v>
      </c>
    </row>
    <row r="50" spans="149:150" ht="12.75">
      <c r="ES50" s="107" t="s">
        <v>61</v>
      </c>
      <c r="ET50" s="105">
        <f>SUM(ET48:ET49)</f>
        <v>780</v>
      </c>
    </row>
    <row r="51" spans="93:150" ht="12.75">
      <c r="CO51">
        <f>CL49-CO49</f>
        <v>216</v>
      </c>
      <c r="CZ51" s="57" t="s">
        <v>44</v>
      </c>
      <c r="ES51" s="108" t="s">
        <v>62</v>
      </c>
      <c r="ET51" s="105">
        <f>ET50-EV44</f>
        <v>161</v>
      </c>
    </row>
    <row r="52" spans="149:150" ht="12.75">
      <c r="ES52" s="109" t="s">
        <v>63</v>
      </c>
      <c r="ET52" s="106">
        <f>EU44-ET50</f>
        <v>60</v>
      </c>
    </row>
  </sheetData>
  <sheetProtection/>
  <mergeCells count="19">
    <mergeCell ref="AU8:BI8"/>
    <mergeCell ref="AU7:BI7"/>
    <mergeCell ref="BY8:CM8"/>
    <mergeCell ref="EV8:FJ8"/>
    <mergeCell ref="FK8:FY8"/>
    <mergeCell ref="CN8:DB8"/>
    <mergeCell ref="DC8:DQ8"/>
    <mergeCell ref="DR8:EF8"/>
    <mergeCell ref="EG8:EU8"/>
    <mergeCell ref="CN47:CO47"/>
    <mergeCell ref="CK47:CL47"/>
    <mergeCell ref="CN7:DB7"/>
    <mergeCell ref="EG7:EU7"/>
    <mergeCell ref="B7:P7"/>
    <mergeCell ref="Q7:R7"/>
    <mergeCell ref="BJ8:BX8"/>
    <mergeCell ref="B8:P8"/>
    <mergeCell ref="Q8:AE8"/>
    <mergeCell ref="AF8:AT8"/>
  </mergeCells>
  <printOptions/>
  <pageMargins left="0.75" right="0.75" top="1" bottom="1" header="0.5" footer="0.5"/>
  <pageSetup fitToHeight="1" fitToWidth="1" horizontalDpi="300" verticalDpi="300" orientation="landscape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Cozad</dc:creator>
  <cp:keywords/>
  <dc:description/>
  <cp:lastModifiedBy>Mike</cp:lastModifiedBy>
  <cp:lastPrinted>2014-02-02T10:59:08Z</cp:lastPrinted>
  <dcterms:created xsi:type="dcterms:W3CDTF">2005-04-16T15:37:42Z</dcterms:created>
  <dcterms:modified xsi:type="dcterms:W3CDTF">2020-08-21T21:29:31Z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3.4.9.1289.24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